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kapitulácia stavby" sheetId="1" state="visible" r:id="rId2"/>
    <sheet name="a - stavebné úpravy" sheetId="2" state="visible" r:id="rId3"/>
    <sheet name="b - zdravotechnika" sheetId="3" state="visible" r:id="rId4"/>
    <sheet name="c - elektroinštalácia" sheetId="4" state="visible" r:id="rId5"/>
  </sheets>
  <definedNames>
    <definedName function="false" hidden="false" localSheetId="1" name="_xlnm.Print_Area" vbProcedure="false">'a - stavebné úpravy'!$C$4:$J$76,'a - stavebné úpravy'!$C$82:$J$123,'a - stavebné úpravy'!$C$129:$J$319</definedName>
    <definedName function="false" hidden="false" localSheetId="1" name="_xlnm.Print_Titles" vbProcedure="false">'a - stavebné úpravy'!$143:$143</definedName>
    <definedName function="false" hidden="true" localSheetId="1" name="_xlnm._FilterDatabase" vbProcedure="false">'a - stavebné úpravy'!$C$143:$K$319</definedName>
    <definedName function="false" hidden="false" localSheetId="2" name="_xlnm.Print_Area" vbProcedure="false">'b - zdravotechnika'!$C$4:$J$76,'b - zdravotechnika'!$C$82:$J$110,'b - zdravotechnika'!$C$116:$J$222</definedName>
    <definedName function="false" hidden="false" localSheetId="2" name="_xlnm.Print_Titles" vbProcedure="false">'b - zdravotechnika'!$130:$130</definedName>
    <definedName function="false" hidden="true" localSheetId="2" name="_xlnm._FilterDatabase" vbProcedure="false">'b - zdravotechnika'!$C$130:$K$222</definedName>
    <definedName function="false" hidden="false" localSheetId="3" name="_xlnm.Print_Area" vbProcedure="false">'c - elektroinštalácia'!$C$4:$J$76,'c - elektroinštalácia'!$C$82:$J$105,'c - elektroinštalácia'!$C$111:$J$170</definedName>
    <definedName function="false" hidden="false" localSheetId="3" name="_xlnm.Print_Titles" vbProcedure="false">'c - elektroinštalácia'!$125:$125</definedName>
    <definedName function="false" hidden="true" localSheetId="3" name="_xlnm._FilterDatabase" vbProcedure="false">'c - elektroinštalácia'!$C$125:$K$170</definedName>
    <definedName function="false" hidden="false" localSheetId="0" name="_xlnm.Print_Area" vbProcedure="false">'Rekapitulácia stavby'!$D$4:$AO$73,'Rekapitulácia stavby'!$C$79:$AQ$103</definedName>
    <definedName function="false" hidden="false" localSheetId="0" name="_xlnm.Print_Titles" vbProcedure="false">'Rekapitulácia stavby'!$89:$89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<sst xmlns="http://schemas.openxmlformats.org/spreadsheetml/2006/main" count="4309" uniqueCount="1140">
  <si>
    <t xml:space="preserve">Export Komplet</t>
  </si>
  <si>
    <t xml:space="preserve">2.0</t>
  </si>
  <si>
    <t xml:space="preserve">False</t>
  </si>
  <si>
    <t xml:space="preserve">{2b1590b9-d3bb-4eca-9171-a194ddfcdbac}</t>
  </si>
  <si>
    <t xml:space="preserve">&gt;&gt;  skryté stĺpce  &lt;&lt;</t>
  </si>
  <si>
    <t xml:space="preserve">0,01</t>
  </si>
  <si>
    <t xml:space="preserve">20</t>
  </si>
  <si>
    <t xml:space="preserve">REKAPITULÁCIA STAVBY</t>
  </si>
  <si>
    <t xml:space="preserve">v ---  nižšie sa nachádzajú doplnkové a pomocné údaje k zostavám  --- v</t>
  </si>
  <si>
    <t xml:space="preserve">Návod na vyplnenie</t>
  </si>
  <si>
    <t xml:space="preserve">0,001</t>
  </si>
  <si>
    <t xml:space="preserve">Kód:</t>
  </si>
  <si>
    <t xml:space="preserve">ZS_ZA_Vlcince</t>
  </si>
  <si>
    <t xml:space="preserve">Meniť je možné iba bunky so žltým podfarbením!_x005F_x000D_
_x005F_x000D_
1) na prvom liste Rekapitulácie stavby vyplňte v zostave_x005F_x000D_
_x005F_x000D_
    a) Rekapitulácia stavby_x005F_x000D_
       - údaje o Zhotoviteľovi_x005F_x000D_
         (prenesú sa do ostatných zostáv aj v iných listoch)_x005F_x000D_
_x005F_x000D_
    b) Rekapitulácia objektov stavby_x005F_x000D_
       - potrebné Ostatné náklady_x005F_x000D_
_x005F_x000D_
2) na vybraných listoch vyplňte v zostave_x005F_x000D_
_x005F_x000D_
    a) Krycí list_x005F_x000D_
       - údaje o Zhotoviteľovi, pokiaľ sa líšia od údajov o Zhotoviteľovi na Rekapitulácii stavby_x005F_x000D_
         (údaje se prenesú do ostatných zostav v danom liste)_x005F_x000D_
_x005F_x000D_
    b) Rekapitulácia rozpočtu_x005F_x000D_
       - potrebné Ostatné náklady_x005F_x000D_
_x005F_x000D_
    c) Celkové náklady za stavbu_x005F_x000D_
       - ceny na položkách_x005F_x000D_
       - množstvo, pokiaľ má žlté podfarbenie_x005F_x000D_
       - a v prípade potreby poznámku (tá je v skrytom stĺpci)</t>
  </si>
  <si>
    <t xml:space="preserve">Stavba:</t>
  </si>
  <si>
    <t xml:space="preserve">Stavebné úpravy špeciálnej základnej školy s materskou školou, Žilina - Vlčince</t>
  </si>
  <si>
    <t xml:space="preserve">JKSO:</t>
  </si>
  <si>
    <t xml:space="preserve">KS:</t>
  </si>
  <si>
    <t xml:space="preserve">Miesto:</t>
  </si>
  <si>
    <t xml:space="preserve">Žilina - Vlčince</t>
  </si>
  <si>
    <t xml:space="preserve">Dátum:</t>
  </si>
  <si>
    <t xml:space="preserve">21. 9. 2022</t>
  </si>
  <si>
    <t xml:space="preserve">Objednávateľ:</t>
  </si>
  <si>
    <t xml:space="preserve">IČO:</t>
  </si>
  <si>
    <t xml:space="preserve">Špeciálna ZŠ a MŠ, Vojtaššáka 13, Žilina</t>
  </si>
  <si>
    <t xml:space="preserve">IČ DPH:</t>
  </si>
  <si>
    <t xml:space="preserve">Zhotoviteľ:</t>
  </si>
  <si>
    <t xml:space="preserve">Vyplň údaj</t>
  </si>
  <si>
    <t xml:space="preserve">Projektant:</t>
  </si>
  <si>
    <t xml:space="preserve">True</t>
  </si>
  <si>
    <t xml:space="preserve">Ing. Ivana Majčinová</t>
  </si>
  <si>
    <t xml:space="preserve">Spracovateľ:</t>
  </si>
  <si>
    <t xml:space="preserve">Miroslav Holeš</t>
  </si>
  <si>
    <t xml:space="preserve">Poznámka:</t>
  </si>
  <si>
    <t xml:space="preserve">Neoddeliteľnou a nadradenou súčasťou rozpočtov je technická správa a výkresová časť projektovej dokumentácie. Názvy položiek neobsahujú úplný technický popis, spôsob zhotovenia, ani iné podrobnosti . Tie sú zrejmé z technickej správy, výkresovej časti projektu, alebo technologických postupov predpísaných výrobcami stavebných hmôt, polotovarov a stavebných technológií._x005F_x000D__x005F_x000D_
Ak je v popisoch položiek uvedený názov výrobcu, obchodné označenie, alebo iný výraz smerujúci na konkrétny výrobok, je tak len preto, aby bol dostatočne presne opísaný predmet dodávky alebo stavebnej práce. Takýto výrobok, alebo stavebnú prácu nie je možné považovať za priame určenie ale len ako príklad použitia.</t>
  </si>
  <si>
    <t xml:space="preserve">Náklady z rozpočtov</t>
  </si>
  <si>
    <t xml:space="preserve">Ostatné náklady zo súhrnného listu</t>
  </si>
  <si>
    <t xml:space="preserve">Cena bez DPH</t>
  </si>
  <si>
    <t xml:space="preserve">Sadzba dane</t>
  </si>
  <si>
    <t xml:space="preserve">Základ dane</t>
  </si>
  <si>
    <t xml:space="preserve">Výška dane</t>
  </si>
  <si>
    <t xml:space="preserve">DPH</t>
  </si>
  <si>
    <t xml:space="preserve">základná</t>
  </si>
  <si>
    <t xml:space="preserve">znížená</t>
  </si>
  <si>
    <t xml:space="preserve">zákl. prenesená</t>
  </si>
  <si>
    <t xml:space="preserve">zníž. prenesená</t>
  </si>
  <si>
    <t xml:space="preserve">nulová</t>
  </si>
  <si>
    <t xml:space="preserve">Cena s DPH</t>
  </si>
  <si>
    <t xml:space="preserve">v</t>
  </si>
  <si>
    <t xml:space="preserve">EUR</t>
  </si>
  <si>
    <t xml:space="preserve">Projektant</t>
  </si>
  <si>
    <t xml:space="preserve">Spracovateľ</t>
  </si>
  <si>
    <t xml:space="preserve">Dátum a podpis:</t>
  </si>
  <si>
    <t xml:space="preserve">Pečiatka</t>
  </si>
  <si>
    <t xml:space="preserve">Objednávateľ</t>
  </si>
  <si>
    <t xml:space="preserve">Zhotoviteľ</t>
  </si>
  <si>
    <t xml:space="preserve">REKAPITULÁCIA OBJEKTOV STAVBY</t>
  </si>
  <si>
    <t xml:space="preserve">Informatívne údaje z listov zákaziek</t>
  </si>
  <si>
    <t xml:space="preserve">Kód</t>
  </si>
  <si>
    <t xml:space="preserve">Popis</t>
  </si>
  <si>
    <t xml:space="preserve">Cena bez DPH [EUR]</t>
  </si>
  <si>
    <t xml:space="preserve">Cena s DPH [EUR]</t>
  </si>
  <si>
    <t xml:space="preserve">Typ</t>
  </si>
  <si>
    <t xml:space="preserve">z toho Ostat._x005F_x000D_
náklady [EUR]</t>
  </si>
  <si>
    <t xml:space="preserve">DPH [EUR]</t>
  </si>
  <si>
    <t xml:space="preserve">Normohodiny [h]</t>
  </si>
  <si>
    <t xml:space="preserve">DPH základná [EUR]</t>
  </si>
  <si>
    <t xml:space="preserve">DPH znížená [EUR]</t>
  </si>
  <si>
    <t xml:space="preserve">DPH základná prenesená_x005F_x000D_
[EUR]</t>
  </si>
  <si>
    <t xml:space="preserve">DPH znížená prenesená_x005F_x000D_
[EUR]</t>
  </si>
  <si>
    <t xml:space="preserve">Základňa_x005F_x000D_
DPH základná</t>
  </si>
  <si>
    <t xml:space="preserve">Základňa_x005F_x000D_
DPH znížená</t>
  </si>
  <si>
    <t xml:space="preserve">Základňa_x005F_x000D_
DPH zákl. prenesená</t>
  </si>
  <si>
    <t xml:space="preserve">Základňa_x005F_x000D_
DPH zníž. prenesená</t>
  </si>
  <si>
    <t xml:space="preserve">Základňa_x005F_x000D_
DPH nulová</t>
  </si>
  <si>
    <t xml:space="preserve">1) Náklady z rozpočtov</t>
  </si>
  <si>
    <t xml:space="preserve">D</t>
  </si>
  <si>
    <t xml:space="preserve">0</t>
  </si>
  <si>
    <t xml:space="preserve">###NOIMPORT###</t>
  </si>
  <si>
    <t xml:space="preserve">IMPORT</t>
  </si>
  <si>
    <t xml:space="preserve">{00000000-0000-0000-0000-000000000000}</t>
  </si>
  <si>
    <t xml:space="preserve">SO 01</t>
  </si>
  <si>
    <t xml:space="preserve">Základná škola</t>
  </si>
  <si>
    <t xml:space="preserve">STA</t>
  </si>
  <si>
    <t xml:space="preserve">1</t>
  </si>
  <si>
    <t xml:space="preserve">{c6aca31f-1c11-4522-ae66-e933b581e371}</t>
  </si>
  <si>
    <t xml:space="preserve">/</t>
  </si>
  <si>
    <t xml:space="preserve">a</t>
  </si>
  <si>
    <t xml:space="preserve">stavebné úpravy</t>
  </si>
  <si>
    <t xml:space="preserve">Časť</t>
  </si>
  <si>
    <t xml:space="preserve">2</t>
  </si>
  <si>
    <t xml:space="preserve">{5b0e1162-dadf-493b-b201-11ab088733f4}</t>
  </si>
  <si>
    <t xml:space="preserve">b</t>
  </si>
  <si>
    <t xml:space="preserve">zdravotechnika</t>
  </si>
  <si>
    <t xml:space="preserve">{7cfec14f-b247-4c47-895e-f5e2e49e672a}</t>
  </si>
  <si>
    <t xml:space="preserve">c</t>
  </si>
  <si>
    <t xml:space="preserve">elektroinštalácia</t>
  </si>
  <si>
    <t xml:space="preserve">{e7b3f912-d0c0-4ea1-a2c7-6c986187e4a4}</t>
  </si>
  <si>
    <t xml:space="preserve">2) Ostatné náklady zo súhrnného listu</t>
  </si>
  <si>
    <t xml:space="preserve">Percent. zadanie_x005F_x000D_
[% nákladov rozpočtu]</t>
  </si>
  <si>
    <t xml:space="preserve">Zaradenie nákladov</t>
  </si>
  <si>
    <t xml:space="preserve">Ostatné náklady</t>
  </si>
  <si>
    <t xml:space="preserve">stavebná časť</t>
  </si>
  <si>
    <t xml:space="preserve">OSTATNENAKLADY</t>
  </si>
  <si>
    <t xml:space="preserve">Vyplň vlastné</t>
  </si>
  <si>
    <t xml:space="preserve">OSTATNENAKLADYVLASTNE</t>
  </si>
  <si>
    <t xml:space="preserve">Celkové náklady za stavbu 1) + 2)</t>
  </si>
  <si>
    <t xml:space="preserve">KRYCÍ LIST ROZPOČTU</t>
  </si>
  <si>
    <t xml:space="preserve">Objekt:</t>
  </si>
  <si>
    <t xml:space="preserve">SO 01 - Základná škola</t>
  </si>
  <si>
    <t xml:space="preserve">Časť:</t>
  </si>
  <si>
    <t xml:space="preserve">a - stavebné úpravy</t>
  </si>
  <si>
    <t xml:space="preserve">REKAPITULÁCIA ROZPOČTU</t>
  </si>
  <si>
    <t xml:space="preserve">Kód dielu - Popis</t>
  </si>
  <si>
    <t xml:space="preserve">Cena celkom [EUR]</t>
  </si>
  <si>
    <t xml:space="preserve">Náklady z rozpočtu</t>
  </si>
  <si>
    <t xml:space="preserve">-1</t>
  </si>
  <si>
    <t xml:space="preserve">HSV - Práce a dodávky HSV</t>
  </si>
  <si>
    <t xml:space="preserve">    3 - Zvislé a kompletné konštrukcie</t>
  </si>
  <si>
    <t xml:space="preserve">    4 - Vodorovné konštrukcie</t>
  </si>
  <si>
    <t xml:space="preserve">    6 - Úpravy povrchov, podlahy, osadenie</t>
  </si>
  <si>
    <t xml:space="preserve">    9 - Ostatné konštrukcie a práce, búranie</t>
  </si>
  <si>
    <t xml:space="preserve">    99 - Presun hmôt HSV</t>
  </si>
  <si>
    <t xml:space="preserve">PSV - Práce a dodávky PSV</t>
  </si>
  <si>
    <t xml:space="preserve">    711 - Izolácie proti vode a vlhkosti</t>
  </si>
  <si>
    <t xml:space="preserve">    713 - Izolácie tepelné</t>
  </si>
  <si>
    <t xml:space="preserve">    725 - Zdravotechnika - zariaďovacie predmety</t>
  </si>
  <si>
    <t xml:space="preserve">    733 - Ústredné kúrenie - rozvodné potrubie</t>
  </si>
  <si>
    <t xml:space="preserve">    734 - Ústredné kúrenie - armatúry</t>
  </si>
  <si>
    <t xml:space="preserve">    735 - Ústredné kúrenie - vykurovacie telesá</t>
  </si>
  <si>
    <t xml:space="preserve">    763 - Drevostavby, sádrokartóny</t>
  </si>
  <si>
    <t xml:space="preserve">    764 - Konštrukcie klampiarske</t>
  </si>
  <si>
    <t xml:space="preserve">    766 - Konštrukcie stolárske</t>
  </si>
  <si>
    <t xml:space="preserve">    767 - Konštrukcie doplnkové kovové</t>
  </si>
  <si>
    <t xml:space="preserve">    771 - Podlahy z dlaždíc</t>
  </si>
  <si>
    <t xml:space="preserve">    775 - Podlahy vlysové a parketové</t>
  </si>
  <si>
    <t xml:space="preserve">    776 - Podlahy povlakové</t>
  </si>
  <si>
    <t xml:space="preserve">    781 - Obklady keramické</t>
  </si>
  <si>
    <t xml:space="preserve">    783 - Nátery</t>
  </si>
  <si>
    <t xml:space="preserve">    784 - Maľby</t>
  </si>
  <si>
    <t xml:space="preserve">VRN - Investičné náklady neobsiahnuté v cenách</t>
  </si>
  <si>
    <t xml:space="preserve">ROZPOČET</t>
  </si>
  <si>
    <t xml:space="preserve">PČ</t>
  </si>
  <si>
    <t xml:space="preserve">MJ</t>
  </si>
  <si>
    <t xml:space="preserve">Množstvo</t>
  </si>
  <si>
    <t xml:space="preserve">J.cena [EUR]</t>
  </si>
  <si>
    <t xml:space="preserve">Cenová sústava</t>
  </si>
  <si>
    <t xml:space="preserve">J. Nh [h]</t>
  </si>
  <si>
    <t xml:space="preserve">Nh celkom [h]</t>
  </si>
  <si>
    <t xml:space="preserve">J. hmotnosť [t]</t>
  </si>
  <si>
    <t xml:space="preserve">Hmotnosť celkom [t]</t>
  </si>
  <si>
    <t xml:space="preserve">J. suť [t]</t>
  </si>
  <si>
    <t xml:space="preserve">Suť Celkom [t]</t>
  </si>
  <si>
    <t xml:space="preserve">HSV</t>
  </si>
  <si>
    <t xml:space="preserve">Práce a dodávky HSV</t>
  </si>
  <si>
    <t xml:space="preserve">ROZPOCET</t>
  </si>
  <si>
    <t xml:space="preserve">3</t>
  </si>
  <si>
    <t xml:space="preserve">Zvislé a kompletné konštrukcie</t>
  </si>
  <si>
    <t xml:space="preserve">K</t>
  </si>
  <si>
    <t xml:space="preserve">317944311.S</t>
  </si>
  <si>
    <t xml:space="preserve">Valcované nosníky dodatočne osadzované do pripravených otvorov bez zamurovania hláv do č.12</t>
  </si>
  <si>
    <t xml:space="preserve">t</t>
  </si>
  <si>
    <t xml:space="preserve">4</t>
  </si>
  <si>
    <t xml:space="preserve">452296289</t>
  </si>
  <si>
    <t xml:space="preserve">340239211.S</t>
  </si>
  <si>
    <t xml:space="preserve">Zamurovanie otvoru s plochou do 4 m2 akýmikoľvek tehlami alebo tvárnicami v stenách hr. do 100 mm</t>
  </si>
  <si>
    <t xml:space="preserve">m2</t>
  </si>
  <si>
    <t xml:space="preserve">-1498503456</t>
  </si>
  <si>
    <t xml:space="preserve">Vodorovné konštrukcie</t>
  </si>
  <si>
    <t xml:space="preserve">413232211.S</t>
  </si>
  <si>
    <t xml:space="preserve">Zamurovanie zhlavia valcovaných nosníkov, výšky do 150 mm</t>
  </si>
  <si>
    <t xml:space="preserve">ks</t>
  </si>
  <si>
    <t xml:space="preserve">-490217504</t>
  </si>
  <si>
    <t xml:space="preserve">6</t>
  </si>
  <si>
    <t xml:space="preserve">Úpravy povrchov, podlahy, osadenie</t>
  </si>
  <si>
    <t xml:space="preserve">612409991.S</t>
  </si>
  <si>
    <t xml:space="preserve">Začistenie omietok (s dodaním hmoty) okolo okien, dverí, podláh, obkladov atď.</t>
  </si>
  <si>
    <t xml:space="preserve">m</t>
  </si>
  <si>
    <t xml:space="preserve">-807767733</t>
  </si>
  <si>
    <t xml:space="preserve">5</t>
  </si>
  <si>
    <t xml:space="preserve">612425931.S</t>
  </si>
  <si>
    <t xml:space="preserve">Omietka vápenná vnútorného ostenia okenného alebo dverného štuková</t>
  </si>
  <si>
    <t xml:space="preserve">-1945795595</t>
  </si>
  <si>
    <t xml:space="preserve">612460111.S</t>
  </si>
  <si>
    <t xml:space="preserve">Príprava vnútorného podkladu stien na silno a nerovnomerne nasiakavé podklady regulátorom nasiakavosti</t>
  </si>
  <si>
    <t xml:space="preserve">-1390117469</t>
  </si>
  <si>
    <t xml:space="preserve">7</t>
  </si>
  <si>
    <t xml:space="preserve">612460124.S</t>
  </si>
  <si>
    <t xml:space="preserve">Príprava vnútorného podkladu stien penetráciou pod obklady</t>
  </si>
  <si>
    <t xml:space="preserve">1434794784</t>
  </si>
  <si>
    <t xml:space="preserve">8</t>
  </si>
  <si>
    <t xml:space="preserve">612460231.S</t>
  </si>
  <si>
    <t xml:space="preserve">Vnútorná omietka stien cementová hrubá, hr. 10 mm pod obklad</t>
  </si>
  <si>
    <t xml:space="preserve">-2049692912</t>
  </si>
  <si>
    <t xml:space="preserve">9</t>
  </si>
  <si>
    <t xml:space="preserve">612460241.S</t>
  </si>
  <si>
    <t xml:space="preserve">Vnútorná omietka stien vápennocementová jadrová (hrubá), hr. 10 mm</t>
  </si>
  <si>
    <t xml:space="preserve">-1618259852</t>
  </si>
  <si>
    <t xml:space="preserve">10</t>
  </si>
  <si>
    <t xml:space="preserve">612460383.S</t>
  </si>
  <si>
    <t xml:space="preserve">Vnútorná omietka stien vápennocementová štuková (jemná), hr. 3 mm</t>
  </si>
  <si>
    <t xml:space="preserve">-1906372790</t>
  </si>
  <si>
    <t xml:space="preserve">11</t>
  </si>
  <si>
    <t xml:space="preserve">615481111.S</t>
  </si>
  <si>
    <t xml:space="preserve">Pokrytie valcovaných nosníkov rabicovým pletivom</t>
  </si>
  <si>
    <t xml:space="preserve">-548531709</t>
  </si>
  <si>
    <t xml:space="preserve">12</t>
  </si>
  <si>
    <t xml:space="preserve">622425931.S</t>
  </si>
  <si>
    <t xml:space="preserve">Omietka vápenná vonkajšieho ostenia okenného alebo dverného štuková</t>
  </si>
  <si>
    <t xml:space="preserve">1546141782</t>
  </si>
  <si>
    <t xml:space="preserve">13</t>
  </si>
  <si>
    <t xml:space="preserve">631312141.S</t>
  </si>
  <si>
    <t xml:space="preserve">Doplnenie existujúcich mazanín akýmkoľvek prostým betónom (s dodaním hmôt) bez poteru rýh v mazaninách</t>
  </si>
  <si>
    <t xml:space="preserve">m3</t>
  </si>
  <si>
    <t xml:space="preserve">-1465922752</t>
  </si>
  <si>
    <t xml:space="preserve">14</t>
  </si>
  <si>
    <t xml:space="preserve">631319155.S</t>
  </si>
  <si>
    <t xml:space="preserve">Príplatok za prehlad. povrchu betónovej mazaniny min. tr.C 8/10 oceľ. hlad. hr. 120-240 mm</t>
  </si>
  <si>
    <t xml:space="preserve">-24303694</t>
  </si>
  <si>
    <t xml:space="preserve">15</t>
  </si>
  <si>
    <t xml:space="preserve">631319175.S</t>
  </si>
  <si>
    <t xml:space="preserve">Príplatok za strhnutie povrchu mazaniny latou pre hr. obidvoch vrstiev mazaniny nad 120 do 240 mm</t>
  </si>
  <si>
    <t xml:space="preserve">703445067</t>
  </si>
  <si>
    <t xml:space="preserve">16</t>
  </si>
  <si>
    <t xml:space="preserve">631362442.S</t>
  </si>
  <si>
    <t xml:space="preserve">Výstuž mazanín z betónov (z kameniva) a z ľahkých betónov zo sietí KARI, priemer drôtu 8/8 mm, veľkosť oka 150x150 mm</t>
  </si>
  <si>
    <t xml:space="preserve">-1715149409</t>
  </si>
  <si>
    <t xml:space="preserve">17</t>
  </si>
  <si>
    <t xml:space="preserve">632001051.S</t>
  </si>
  <si>
    <t xml:space="preserve">Zhotovenie jednonásobného penetračného náteru pre potery a stierky</t>
  </si>
  <si>
    <t xml:space="preserve">-1213668963</t>
  </si>
  <si>
    <t xml:space="preserve">18</t>
  </si>
  <si>
    <t xml:space="preserve">M</t>
  </si>
  <si>
    <t xml:space="preserve">585520000750.S</t>
  </si>
  <si>
    <t xml:space="preserve">Adhézny mostík na hladké nenasiakavé podklady</t>
  </si>
  <si>
    <t xml:space="preserve">kg</t>
  </si>
  <si>
    <t xml:space="preserve">1581270005</t>
  </si>
  <si>
    <t xml:space="preserve">19</t>
  </si>
  <si>
    <t xml:space="preserve">632452221.S</t>
  </si>
  <si>
    <t xml:space="preserve">Cementový poter, pevnosti v tlaku 20 MPa, hr. 60 mm</t>
  </si>
  <si>
    <t xml:space="preserve">1508319743</t>
  </si>
  <si>
    <t xml:space="preserve">632452611.S</t>
  </si>
  <si>
    <t xml:space="preserve">Cementová samonivelizačná stierka, pevnosti v tlaku 20 MPa, hr. 3 mm</t>
  </si>
  <si>
    <t xml:space="preserve">-881436526</t>
  </si>
  <si>
    <t xml:space="preserve">21</t>
  </si>
  <si>
    <t xml:space="preserve">632462402.S</t>
  </si>
  <si>
    <t xml:space="preserve">Výstuž poterov z betónov (z kameniva) a z ľahkých betónov zo sietí KARI, priemer drôtu 4/4 mm, veľkosť oka 150x150 mm</t>
  </si>
  <si>
    <t xml:space="preserve">883615550</t>
  </si>
  <si>
    <t xml:space="preserve">22</t>
  </si>
  <si>
    <t xml:space="preserve">642942111.S</t>
  </si>
  <si>
    <t xml:space="preserve">Osadenie oceľovej dverovej zárubne alebo rámu, plochy otvoru do 2,5 m2</t>
  </si>
  <si>
    <t xml:space="preserve">-137931192</t>
  </si>
  <si>
    <t xml:space="preserve">23</t>
  </si>
  <si>
    <t xml:space="preserve">553310007500.S</t>
  </si>
  <si>
    <t xml:space="preserve">Zárubňa oceľová 800x1970 mm</t>
  </si>
  <si>
    <t xml:space="preserve">423717845</t>
  </si>
  <si>
    <t xml:space="preserve">24</t>
  </si>
  <si>
    <t xml:space="preserve">642944121.S</t>
  </si>
  <si>
    <t xml:space="preserve">Dodatočná montáž oceľovej dverovej zárubne, plochy otvoru do 2,5 m2</t>
  </si>
  <si>
    <t xml:space="preserve">1101078553</t>
  </si>
  <si>
    <t xml:space="preserve">25</t>
  </si>
  <si>
    <t xml:space="preserve">-1699986513</t>
  </si>
  <si>
    <t xml:space="preserve">26</t>
  </si>
  <si>
    <t xml:space="preserve">553310007700.S</t>
  </si>
  <si>
    <t xml:space="preserve">Zárubňa oceľová 900x1970 mm</t>
  </si>
  <si>
    <t xml:space="preserve">-300150256</t>
  </si>
  <si>
    <t xml:space="preserve">Ostatné konštrukcie a práce, búranie</t>
  </si>
  <si>
    <t xml:space="preserve">27</t>
  </si>
  <si>
    <t xml:space="preserve">941955001.S</t>
  </si>
  <si>
    <t xml:space="preserve">Lešenie ľahké pracovné pomocné, s výškou lešeňovej podlahy do 1,20 m</t>
  </si>
  <si>
    <t xml:space="preserve">14253478</t>
  </si>
  <si>
    <t xml:space="preserve">28</t>
  </si>
  <si>
    <t xml:space="preserve">952901111.S</t>
  </si>
  <si>
    <t xml:space="preserve">Vyčistenie budov pri výške podlaží do 4 m</t>
  </si>
  <si>
    <t xml:space="preserve">-371024930</t>
  </si>
  <si>
    <t xml:space="preserve">29</t>
  </si>
  <si>
    <t xml:space="preserve">952902110.S</t>
  </si>
  <si>
    <t xml:space="preserve">Čistenie budov zametaním v miestnostiach, chodbách, na schodišti, po búraní</t>
  </si>
  <si>
    <t xml:space="preserve">-1597173188</t>
  </si>
  <si>
    <t xml:space="preserve">30</t>
  </si>
  <si>
    <t xml:space="preserve">962031132.S</t>
  </si>
  <si>
    <t xml:space="preserve">Búranie priečok alebo vybúranie otvorov plochy nad 4 m2 z tehál pálených, plných alebo dutých hr. do 150 mm,  -0,19600t</t>
  </si>
  <si>
    <t xml:space="preserve">946793886</t>
  </si>
  <si>
    <t xml:space="preserve">31</t>
  </si>
  <si>
    <t xml:space="preserve">965044201.S</t>
  </si>
  <si>
    <t xml:space="preserve">Brúsenie existujúcich betónových podláh alebo podkladov, zbrúsenie hrúbky do 3 mm -0,00600t</t>
  </si>
  <si>
    <t xml:space="preserve">1706153978</t>
  </si>
  <si>
    <t xml:space="preserve">32</t>
  </si>
  <si>
    <t xml:space="preserve">965081712.S</t>
  </si>
  <si>
    <t xml:space="preserve">Búranie dlažieb, bez podkladného lôžka z keramických dlaždíc hr. do 10 mm,  -0,02000t</t>
  </si>
  <si>
    <t xml:space="preserve">-641711550</t>
  </si>
  <si>
    <t xml:space="preserve">33</t>
  </si>
  <si>
    <t xml:space="preserve">968061115.S</t>
  </si>
  <si>
    <t xml:space="preserve">Demontáž okien drevených, 1 bm obvodu - 0,008t</t>
  </si>
  <si>
    <t xml:space="preserve">1896821235</t>
  </si>
  <si>
    <t xml:space="preserve">34</t>
  </si>
  <si>
    <t xml:space="preserve">968061125.S</t>
  </si>
  <si>
    <t xml:space="preserve">Vyvesenie alebo zavesenie dreveného dverného krídla do suti plochy do 2 m2, -0,02400t</t>
  </si>
  <si>
    <t xml:space="preserve">-47557171</t>
  </si>
  <si>
    <t xml:space="preserve">35</t>
  </si>
  <si>
    <t xml:space="preserve">968061225.S</t>
  </si>
  <si>
    <t xml:space="preserve">Vyvesenie a zavesenie dreveného dverného krídla na ďalšie použitie plochy do 2 m2, -0,00000t</t>
  </si>
  <si>
    <t xml:space="preserve">2024634029</t>
  </si>
  <si>
    <t xml:space="preserve">36</t>
  </si>
  <si>
    <t xml:space="preserve">971033521.S</t>
  </si>
  <si>
    <t xml:space="preserve">Vybúranie otvorov v murive tehl. plochy do 1 m2 hr. do 100 mm,  -0,19100t</t>
  </si>
  <si>
    <t xml:space="preserve">-127903045</t>
  </si>
  <si>
    <t xml:space="preserve">37</t>
  </si>
  <si>
    <t xml:space="preserve">971033621.S</t>
  </si>
  <si>
    <t xml:space="preserve">Vybúranie otvorov v murive tehl. plochy do 4 m2 hr. do 100 mm,  -0,18000t</t>
  </si>
  <si>
    <t xml:space="preserve">-1634856070</t>
  </si>
  <si>
    <t xml:space="preserve">38</t>
  </si>
  <si>
    <t xml:space="preserve">971033651.S</t>
  </si>
  <si>
    <t xml:space="preserve">Vybúranie otvorov v murive tehl. plochy do 4 m2 hr. do 600 mm,  -1,87500t</t>
  </si>
  <si>
    <t xml:space="preserve">-419058667</t>
  </si>
  <si>
    <t xml:space="preserve">39</t>
  </si>
  <si>
    <t xml:space="preserve">974031664.S</t>
  </si>
  <si>
    <t xml:space="preserve">Vysekávanie rýh v tehl. murive pre vťahov. nosníkov hĺbke do 150 mm,  -0,04200t</t>
  </si>
  <si>
    <t xml:space="preserve">1021515022</t>
  </si>
  <si>
    <t xml:space="preserve">40</t>
  </si>
  <si>
    <t xml:space="preserve">974083111.S</t>
  </si>
  <si>
    <t xml:space="preserve">Rezanie betónových mazanín existujúcich vystužených hĺbky do 50 mm</t>
  </si>
  <si>
    <t xml:space="preserve">1852834660</t>
  </si>
  <si>
    <t xml:space="preserve">41</t>
  </si>
  <si>
    <t xml:space="preserve">974083113.S</t>
  </si>
  <si>
    <t xml:space="preserve">Rezanie betónových mazanín existujúcich vystužených hĺbky nad 100 do 150 mm</t>
  </si>
  <si>
    <t xml:space="preserve">-1558108324</t>
  </si>
  <si>
    <t xml:space="preserve">42</t>
  </si>
  <si>
    <t xml:space="preserve">978059531.S</t>
  </si>
  <si>
    <t xml:space="preserve">Odsekanie a odobratie obkladov stien z obkladačiek vnútorných vrátane podkladovej omietky nad 2 m2,  -0,06800t</t>
  </si>
  <si>
    <t xml:space="preserve">-1905598004</t>
  </si>
  <si>
    <t xml:space="preserve">43</t>
  </si>
  <si>
    <t xml:space="preserve">979081111.S</t>
  </si>
  <si>
    <t xml:space="preserve">Odvoz sutiny a vybúraných hmôt na skládku do 1 km</t>
  </si>
  <si>
    <t xml:space="preserve">-1283721166</t>
  </si>
  <si>
    <t xml:space="preserve">44</t>
  </si>
  <si>
    <t xml:space="preserve">979081121.S</t>
  </si>
  <si>
    <t xml:space="preserve">Odvoz sutiny a vybúraných hmôt na skládku za každý ďalší 1 km</t>
  </si>
  <si>
    <t xml:space="preserve">-1577138539</t>
  </si>
  <si>
    <t xml:space="preserve">45</t>
  </si>
  <si>
    <t xml:space="preserve">979082111.S</t>
  </si>
  <si>
    <t xml:space="preserve">Vnútrostavenisková doprava sutiny a vybúraných hmôt do 10 m</t>
  </si>
  <si>
    <t xml:space="preserve">-1941331060</t>
  </si>
  <si>
    <t xml:space="preserve">46</t>
  </si>
  <si>
    <t xml:space="preserve">979082121.S</t>
  </si>
  <si>
    <t xml:space="preserve">Vnútrostavenisková doprava sutiny a vybúraných hmôt za každých ďalších 5 m</t>
  </si>
  <si>
    <t xml:space="preserve">517339190</t>
  </si>
  <si>
    <t xml:space="preserve">47</t>
  </si>
  <si>
    <t xml:space="preserve">979089612.S</t>
  </si>
  <si>
    <t xml:space="preserve">Poplatok za skladovanie - iné odpady zo stavieb a demolácií (17 09), ostatné</t>
  </si>
  <si>
    <t xml:space="preserve">457496925</t>
  </si>
  <si>
    <t xml:space="preserve">48</t>
  </si>
  <si>
    <t xml:space="preserve">HZS900113.S</t>
  </si>
  <si>
    <t xml:space="preserve">Stavebno montážne práce náročné, odborné, remeselné (Tr 3) v rozsahu viac ako 8 hodín - iné práce</t>
  </si>
  <si>
    <t xml:space="preserve">hod</t>
  </si>
  <si>
    <t xml:space="preserve">-622736993</t>
  </si>
  <si>
    <t xml:space="preserve">99</t>
  </si>
  <si>
    <t xml:space="preserve">Presun hmôt HSV</t>
  </si>
  <si>
    <t xml:space="preserve">49</t>
  </si>
  <si>
    <t xml:space="preserve">999281111.S</t>
  </si>
  <si>
    <t xml:space="preserve">Presun hmôt pre opravy a údržbu objektov vrátane vonkajších plášťov výšky do 25 m</t>
  </si>
  <si>
    <t xml:space="preserve">-591062538</t>
  </si>
  <si>
    <t xml:space="preserve">PSV</t>
  </si>
  <si>
    <t xml:space="preserve">Práce a dodávky PSV</t>
  </si>
  <si>
    <t xml:space="preserve">711</t>
  </si>
  <si>
    <t xml:space="preserve">Izolácie proti vode a vlhkosti</t>
  </si>
  <si>
    <t xml:space="preserve">50</t>
  </si>
  <si>
    <t xml:space="preserve">711111001.S</t>
  </si>
  <si>
    <t xml:space="preserve">Zhotovenie izolácie proti zemnej vlhkosti vodorovná náterom penetračným za studena</t>
  </si>
  <si>
    <t xml:space="preserve">105007012</t>
  </si>
  <si>
    <t xml:space="preserve">51</t>
  </si>
  <si>
    <t xml:space="preserve">246170000900.S</t>
  </si>
  <si>
    <t xml:space="preserve">Lak asfaltový penetračný</t>
  </si>
  <si>
    <t xml:space="preserve">1529453572</t>
  </si>
  <si>
    <t xml:space="preserve">52</t>
  </si>
  <si>
    <t xml:space="preserve">711141559.S</t>
  </si>
  <si>
    <t xml:space="preserve">Zhotovenie  izolácie proti zemnej vlhkosti a tlakovej vode vodorovná NAIP pritavením</t>
  </si>
  <si>
    <t xml:space="preserve">1283023317</t>
  </si>
  <si>
    <t xml:space="preserve">53</t>
  </si>
  <si>
    <t xml:space="preserve">628310001000.S</t>
  </si>
  <si>
    <t xml:space="preserve">Pás asfaltový s posypom hr. 3,5 mm vystužený sklenenou rohožou</t>
  </si>
  <si>
    <t xml:space="preserve">496849306</t>
  </si>
  <si>
    <t xml:space="preserve">54</t>
  </si>
  <si>
    <t xml:space="preserve">711211001.S</t>
  </si>
  <si>
    <t xml:space="preserve">Jednozložková hydroizolačná hmota disperzná, náter na vnútorne použitie vodorovná</t>
  </si>
  <si>
    <t xml:space="preserve">-141968040</t>
  </si>
  <si>
    <t xml:space="preserve">55</t>
  </si>
  <si>
    <t xml:space="preserve">711212001.S</t>
  </si>
  <si>
    <t xml:space="preserve">Jednozložková hydroizolačná hmota disperzná, náter na vnútorne použitie zvislá</t>
  </si>
  <si>
    <t xml:space="preserve">-1043045481</t>
  </si>
  <si>
    <t xml:space="preserve">56</t>
  </si>
  <si>
    <t xml:space="preserve">998711202.S</t>
  </si>
  <si>
    <t xml:space="preserve">Presun hmôt pre izoláciu proti vode v objektoch výšky nad 6 do 12 m</t>
  </si>
  <si>
    <t xml:space="preserve">%</t>
  </si>
  <si>
    <t xml:space="preserve">526411548</t>
  </si>
  <si>
    <t xml:space="preserve">713</t>
  </si>
  <si>
    <t xml:space="preserve">Izolácie tepelné</t>
  </si>
  <si>
    <t xml:space="preserve">57</t>
  </si>
  <si>
    <t xml:space="preserve">713122111.S</t>
  </si>
  <si>
    <t xml:space="preserve">Montáž tepelnej izolácie podláh polystyrénom, kladeným voľne v jednej vrstve</t>
  </si>
  <si>
    <t xml:space="preserve">503194510</t>
  </si>
  <si>
    <t xml:space="preserve">58</t>
  </si>
  <si>
    <t xml:space="preserve">283750001700.S</t>
  </si>
  <si>
    <t xml:space="preserve">Doska XPS hr. 40 mm, zateplenie soklov, suterénov, podláh, terás, striech, cestné staviteľstvo</t>
  </si>
  <si>
    <t xml:space="preserve">453789370</t>
  </si>
  <si>
    <t xml:space="preserve">59</t>
  </si>
  <si>
    <t xml:space="preserve">998713201.S</t>
  </si>
  <si>
    <t xml:space="preserve">Presun hmôt pre izolácie tepelné v objektoch výšky do 6 m</t>
  </si>
  <si>
    <t xml:space="preserve">1204414301</t>
  </si>
  <si>
    <t xml:space="preserve">725</t>
  </si>
  <si>
    <t xml:space="preserve">Zdravotechnika - zariaďovacie predmety</t>
  </si>
  <si>
    <t xml:space="preserve">60</t>
  </si>
  <si>
    <t xml:space="preserve">725291113.S</t>
  </si>
  <si>
    <t xml:space="preserve">Montaž doplnkov zariadení kúpeľní a záchodov, drobné predmety</t>
  </si>
  <si>
    <t xml:space="preserve">-926809537</t>
  </si>
  <si>
    <t xml:space="preserve">61</t>
  </si>
  <si>
    <t xml:space="preserve">X000001376</t>
  </si>
  <si>
    <t xml:space="preserve">Kúpeľňový nábytok - vešiak</t>
  </si>
  <si>
    <t xml:space="preserve">-397733277</t>
  </si>
  <si>
    <t xml:space="preserve">62</t>
  </si>
  <si>
    <t xml:space="preserve">552280013400.S</t>
  </si>
  <si>
    <t xml:space="preserve">Držiak toaletného papiera</t>
  </si>
  <si>
    <t xml:space="preserve">745306756</t>
  </si>
  <si>
    <t xml:space="preserve">63</t>
  </si>
  <si>
    <t xml:space="preserve">634650000100.S</t>
  </si>
  <si>
    <t xml:space="preserve">Zrkadlo 600x800 mm</t>
  </si>
  <si>
    <t xml:space="preserve">-771051482</t>
  </si>
  <si>
    <t xml:space="preserve">64</t>
  </si>
  <si>
    <t xml:space="preserve">634650000200.S</t>
  </si>
  <si>
    <t xml:space="preserve">Zrkadlo 1200x800 mm</t>
  </si>
  <si>
    <t xml:space="preserve">-1676369190</t>
  </si>
  <si>
    <t xml:space="preserve">65</t>
  </si>
  <si>
    <t xml:space="preserve">552280005000.S</t>
  </si>
  <si>
    <t xml:space="preserve">Zásobník na papierové utierky</t>
  </si>
  <si>
    <t xml:space="preserve">-1539953087</t>
  </si>
  <si>
    <t xml:space="preserve">66</t>
  </si>
  <si>
    <t xml:space="preserve">552280005350.S</t>
  </si>
  <si>
    <t xml:space="preserve">Dávkovač dezinfekčného prostriedku</t>
  </si>
  <si>
    <t xml:space="preserve">1587265230</t>
  </si>
  <si>
    <t xml:space="preserve">67</t>
  </si>
  <si>
    <t xml:space="preserve">429420016300.S</t>
  </si>
  <si>
    <t xml:space="preserve">Sušič rúk teplovzdušný</t>
  </si>
  <si>
    <t xml:space="preserve">-1671931305</t>
  </si>
  <si>
    <t xml:space="preserve">68</t>
  </si>
  <si>
    <t xml:space="preserve">95121</t>
  </si>
  <si>
    <t xml:space="preserve">Nerezový kôš 20 l, povrch matný</t>
  </si>
  <si>
    <t xml:space="preserve">-616935873</t>
  </si>
  <si>
    <t xml:space="preserve">69</t>
  </si>
  <si>
    <t xml:space="preserve">725291114.S</t>
  </si>
  <si>
    <t xml:space="preserve">Montáž doplnkov zariadení kúpeľní a záchodov, madlá</t>
  </si>
  <si>
    <t xml:space="preserve">-670864134</t>
  </si>
  <si>
    <t xml:space="preserve">70</t>
  </si>
  <si>
    <t xml:space="preserve">H3897110030001</t>
  </si>
  <si>
    <t xml:space="preserve">Madlo univirzálna</t>
  </si>
  <si>
    <t xml:space="preserve">2133012727</t>
  </si>
  <si>
    <t xml:space="preserve">71</t>
  </si>
  <si>
    <t xml:space="preserve">H3897140030001</t>
  </si>
  <si>
    <t xml:space="preserve">Madlo výklopné</t>
  </si>
  <si>
    <t xml:space="preserve">385405220</t>
  </si>
  <si>
    <t xml:space="preserve">733</t>
  </si>
  <si>
    <t xml:space="preserve">Ústredné kúrenie - rozvodné potrubie</t>
  </si>
  <si>
    <t xml:space="preserve">72</t>
  </si>
  <si>
    <t xml:space="preserve">733110803.S</t>
  </si>
  <si>
    <t xml:space="preserve">Demontáž potrubia z oceľových rúrok závitových do DN 15,  -0,00100t</t>
  </si>
  <si>
    <t xml:space="preserve">570974887</t>
  </si>
  <si>
    <t xml:space="preserve">73</t>
  </si>
  <si>
    <t xml:space="preserve">733191923.S</t>
  </si>
  <si>
    <t xml:space="preserve">Oprava rozvodov potrubí - privarenie prípojky do DN 15</t>
  </si>
  <si>
    <t xml:space="preserve">-331609913</t>
  </si>
  <si>
    <t xml:space="preserve">74</t>
  </si>
  <si>
    <t xml:space="preserve">998733201.S</t>
  </si>
  <si>
    <t xml:space="preserve">Presun hmôt pre rozvody potrubia v objektoch výšky do 6 m</t>
  </si>
  <si>
    <t xml:space="preserve">439605435</t>
  </si>
  <si>
    <t xml:space="preserve">734</t>
  </si>
  <si>
    <t xml:space="preserve">Ústredné kúrenie - armatúry</t>
  </si>
  <si>
    <t xml:space="preserve">75</t>
  </si>
  <si>
    <t xml:space="preserve">734200811.S</t>
  </si>
  <si>
    <t xml:space="preserve">Demontáž armatúry závitovej s jedným závitom do G 1/2 -0,00045t</t>
  </si>
  <si>
    <t xml:space="preserve">1120923156</t>
  </si>
  <si>
    <t xml:space="preserve">76</t>
  </si>
  <si>
    <t xml:space="preserve">734200821.S</t>
  </si>
  <si>
    <t xml:space="preserve">Demontáž armatúry závitovej s dvomi závitmi do G 1/2 -0,00045t</t>
  </si>
  <si>
    <t xml:space="preserve">-477619270</t>
  </si>
  <si>
    <t xml:space="preserve">77</t>
  </si>
  <si>
    <t xml:space="preserve">734209101.S</t>
  </si>
  <si>
    <t xml:space="preserve">Montáž závitovej armatúry s 1 závitom do G 1/2</t>
  </si>
  <si>
    <t xml:space="preserve">653579103</t>
  </si>
  <si>
    <t xml:space="preserve">78</t>
  </si>
  <si>
    <t xml:space="preserve">734209112.S</t>
  </si>
  <si>
    <t xml:space="preserve">Montáž závitovej armatúry s 2 závitmi do G 1/2</t>
  </si>
  <si>
    <t xml:space="preserve">231521165</t>
  </si>
  <si>
    <t xml:space="preserve">79</t>
  </si>
  <si>
    <t xml:space="preserve">I0603015SP</t>
  </si>
  <si>
    <t xml:space="preserve">Kúrenárske šróbenie - priame - 1/2"</t>
  </si>
  <si>
    <t xml:space="preserve">-144363300</t>
  </si>
  <si>
    <t xml:space="preserve">80</t>
  </si>
  <si>
    <t xml:space="preserve">734213240.S</t>
  </si>
  <si>
    <t xml:space="preserve">Montáž ventilu odvzdušňovacieho závitového automatického G 3/8</t>
  </si>
  <si>
    <t xml:space="preserve">1864048890</t>
  </si>
  <si>
    <t xml:space="preserve">81</t>
  </si>
  <si>
    <t xml:space="preserve">551210009100.S</t>
  </si>
  <si>
    <t xml:space="preserve">Ventil odvzdušňovací automatický 3/8”</t>
  </si>
  <si>
    <t xml:space="preserve">14763100</t>
  </si>
  <si>
    <t xml:space="preserve">82</t>
  </si>
  <si>
    <t xml:space="preserve">734223120.S</t>
  </si>
  <si>
    <t xml:space="preserve">Montáž ventilu závitového termostatického rohového jednoregulačného G 1/2</t>
  </si>
  <si>
    <t xml:space="preserve">-1701752460</t>
  </si>
  <si>
    <t xml:space="preserve">83</t>
  </si>
  <si>
    <t xml:space="preserve">551210033700.S</t>
  </si>
  <si>
    <t xml:space="preserve">Ventil termostatický jednoregulačný 1/2”</t>
  </si>
  <si>
    <t xml:space="preserve">-662481970</t>
  </si>
  <si>
    <t xml:space="preserve">84</t>
  </si>
  <si>
    <t xml:space="preserve">734223208.S</t>
  </si>
  <si>
    <t xml:space="preserve">Montáž termostatickej hlavice kvapalinovej jednoduchej</t>
  </si>
  <si>
    <t xml:space="preserve">súb.</t>
  </si>
  <si>
    <t xml:space="preserve">1566411339</t>
  </si>
  <si>
    <t xml:space="preserve">85</t>
  </si>
  <si>
    <t xml:space="preserve">551280002000.S</t>
  </si>
  <si>
    <t xml:space="preserve">Termostatická hlavica kvapalinová jednoduchá rozsah regulácie + 6,5 až +28° C, plast</t>
  </si>
  <si>
    <t xml:space="preserve">-1889167915</t>
  </si>
  <si>
    <t xml:space="preserve">86</t>
  </si>
  <si>
    <t xml:space="preserve">734291911.S</t>
  </si>
  <si>
    <t xml:space="preserve">Spätná montáž regulačného ventilu a kohútika do G 1/2</t>
  </si>
  <si>
    <t xml:space="preserve">-275455206</t>
  </si>
  <si>
    <t xml:space="preserve">87</t>
  </si>
  <si>
    <t xml:space="preserve">734291931.S</t>
  </si>
  <si>
    <t xml:space="preserve">Spätná montáž armatúry závitovej, závitového medzikusa priameho,rohového do G 1/2</t>
  </si>
  <si>
    <t xml:space="preserve">-18037980</t>
  </si>
  <si>
    <t xml:space="preserve">88</t>
  </si>
  <si>
    <t xml:space="preserve">734291951.S</t>
  </si>
  <si>
    <t xml:space="preserve">Spätná montáž hlavice ručného a termostatického ovládania</t>
  </si>
  <si>
    <t xml:space="preserve">-1956379263</t>
  </si>
  <si>
    <t xml:space="preserve">89</t>
  </si>
  <si>
    <t xml:space="preserve">998734201.S</t>
  </si>
  <si>
    <t xml:space="preserve">Presun hmôt pre armatúry v objektoch výšky do 6 m</t>
  </si>
  <si>
    <t xml:space="preserve">1144584157</t>
  </si>
  <si>
    <t xml:space="preserve">735</t>
  </si>
  <si>
    <t xml:space="preserve">Ústredné kúrenie - vykurovacie telesá</t>
  </si>
  <si>
    <t xml:space="preserve">90</t>
  </si>
  <si>
    <t xml:space="preserve">735151822.S</t>
  </si>
  <si>
    <t xml:space="preserve">Demontáž vykurovacieho telesa panelového dvojradového stavebnej dĺžky nad 1500 do 2820 mm,  -0,04675t</t>
  </si>
  <si>
    <t xml:space="preserve">1860842268</t>
  </si>
  <si>
    <t xml:space="preserve">91</t>
  </si>
  <si>
    <t xml:space="preserve">735154142.S</t>
  </si>
  <si>
    <t xml:space="preserve">Montáž vykurovacieho telesa panelového dvojradového výšky 600 mm/ dĺžky 1000-1200 mm</t>
  </si>
  <si>
    <t xml:space="preserve">1582434330</t>
  </si>
  <si>
    <t xml:space="preserve">92</t>
  </si>
  <si>
    <t xml:space="preserve">484530066100.S</t>
  </si>
  <si>
    <t xml:space="preserve">Teleso vykurovacie doskové dvojradové oceľové, vxlxhĺ 600x1000x100 mm, s bočným pripojením a dvoma konvektormi</t>
  </si>
  <si>
    <t xml:space="preserve">-24004069</t>
  </si>
  <si>
    <t xml:space="preserve">93</t>
  </si>
  <si>
    <t xml:space="preserve">998735201.S</t>
  </si>
  <si>
    <t xml:space="preserve">Presun hmôt pre vykurovacie telesá v objektoch výšky do 6 m</t>
  </si>
  <si>
    <t xml:space="preserve">-26006639</t>
  </si>
  <si>
    <t xml:space="preserve">763</t>
  </si>
  <si>
    <t xml:space="preserve">Drevostavby, sádrokartóny</t>
  </si>
  <si>
    <t xml:space="preserve">94</t>
  </si>
  <si>
    <t xml:space="preserve">763115112.S</t>
  </si>
  <si>
    <t xml:space="preserve">Priečka SDK hr. 100 mm, kca CW+UW 75, jednoducho opláštená doskou štandardnou A 12,5 mm, TI 75 mm</t>
  </si>
  <si>
    <t xml:space="preserve">-1861997804</t>
  </si>
  <si>
    <t xml:space="preserve">95</t>
  </si>
  <si>
    <t xml:space="preserve">763120011.S</t>
  </si>
  <si>
    <t xml:space="preserve">Sadrokartónová inštalačná predstena pre sanitárne zariadenia, kca CD+UD, dvojito opláštená doskou impregnovanou H2 2x12,5 mm</t>
  </si>
  <si>
    <t xml:space="preserve">1220731240</t>
  </si>
  <si>
    <t xml:space="preserve">96</t>
  </si>
  <si>
    <t xml:space="preserve">763123112.S</t>
  </si>
  <si>
    <t xml:space="preserve">Predsadená SDK zvukoizolačná stena hr. 100 mm, kca CW+UW 100, jednoducho opláštená doskou štandardnou A 12.5 mm, TI 60 mm</t>
  </si>
  <si>
    <t xml:space="preserve">1091033768</t>
  </si>
  <si>
    <t xml:space="preserve">97</t>
  </si>
  <si>
    <t xml:space="preserve">763138220.S</t>
  </si>
  <si>
    <t xml:space="preserve">Podhľad SDK závesný na dvojúrovňovej oceľovej podkonštrukcií CD+UD, doska štandardná A 12.5 mm</t>
  </si>
  <si>
    <t xml:space="preserve">-320827109</t>
  </si>
  <si>
    <t xml:space="preserve">98</t>
  </si>
  <si>
    <t xml:space="preserve">763138222.S</t>
  </si>
  <si>
    <t xml:space="preserve">Podhľad SDK závesný na dvojúrovňovej oceľovej podkonštrukcií CD+UD, doska impregnovaná H2 12.5 mm</t>
  </si>
  <si>
    <t xml:space="preserve">805942642</t>
  </si>
  <si>
    <t xml:space="preserve">998763401.S</t>
  </si>
  <si>
    <t xml:space="preserve">Presun hmôt pre sádrokartónové konštrukcie v stavbách (objektoch) výšky do 7 m</t>
  </si>
  <si>
    <t xml:space="preserve">-1415126482</t>
  </si>
  <si>
    <t xml:space="preserve">764</t>
  </si>
  <si>
    <t xml:space="preserve">Konštrukcie klampiarske</t>
  </si>
  <si>
    <t xml:space="preserve">100</t>
  </si>
  <si>
    <t xml:space="preserve">764410450.S</t>
  </si>
  <si>
    <t xml:space="preserve">Oplechovanie parapetov z pozinkovaného farbeného PZf plechu, vrátane rohov r.š. 330 mm</t>
  </si>
  <si>
    <t xml:space="preserve">1248280856</t>
  </si>
  <si>
    <t xml:space="preserve">101</t>
  </si>
  <si>
    <t xml:space="preserve">764410850.S</t>
  </si>
  <si>
    <t xml:space="preserve">Demontáž oplechovania parapetov rš od 100 do 330 mm,  -0,00135t</t>
  </si>
  <si>
    <t xml:space="preserve">-1637373722</t>
  </si>
  <si>
    <t xml:space="preserve">102</t>
  </si>
  <si>
    <t xml:space="preserve">998764201.S</t>
  </si>
  <si>
    <t xml:space="preserve">Presun hmôt pre konštrukcie klampiarske v objektoch výšky do 6 m</t>
  </si>
  <si>
    <t xml:space="preserve">1519313804</t>
  </si>
  <si>
    <t xml:space="preserve">766</t>
  </si>
  <si>
    <t xml:space="preserve">Konštrukcie stolárske</t>
  </si>
  <si>
    <t xml:space="preserve">103</t>
  </si>
  <si>
    <t xml:space="preserve">766124100.S</t>
  </si>
  <si>
    <t xml:space="preserve">Montáž deliacich stienok záchodových</t>
  </si>
  <si>
    <t xml:space="preserve">-1554054902</t>
  </si>
  <si>
    <t xml:space="preserve">104</t>
  </si>
  <si>
    <t xml:space="preserve">HK</t>
  </si>
  <si>
    <t xml:space="preserve">Záchodová deliace stienky s dverami a bez dvier</t>
  </si>
  <si>
    <t xml:space="preserve">-1374536889</t>
  </si>
  <si>
    <t xml:space="preserve">105</t>
  </si>
  <si>
    <t xml:space="preserve">766641073.S</t>
  </si>
  <si>
    <t xml:space="preserve">Montáž dverí plastových s hydroizolačnými páskami paropriepustnými, s variabilným difúznym odporom</t>
  </si>
  <si>
    <t xml:space="preserve">692436535</t>
  </si>
  <si>
    <t xml:space="preserve">106</t>
  </si>
  <si>
    <t xml:space="preserve">283290006700.S</t>
  </si>
  <si>
    <t xml:space="preserve">Tesniaca vzduchotesná fólia polymér-flísová, š. 70 mm, dĺ. 40 m, s 20 mm, širokým samolepiacim pásikom pre lepenie fólie na rám okna, tesnenie pripájacej škáry okenného rámu a muriva</t>
  </si>
  <si>
    <t xml:space="preserve">-890298736</t>
  </si>
  <si>
    <t xml:space="preserve">107</t>
  </si>
  <si>
    <t xml:space="preserve">611420000100.S</t>
  </si>
  <si>
    <t xml:space="preserve">Plastové dvere dvojkrídlové otváravé s pevným nadsvetlíkom 1630x2670 mm, celopresklené, izolačné trojsklo</t>
  </si>
  <si>
    <t xml:space="preserve">1561524960</t>
  </si>
  <si>
    <t xml:space="preserve">108</t>
  </si>
  <si>
    <t xml:space="preserve">766662112.S</t>
  </si>
  <si>
    <t xml:space="preserve">Montáž dverového krídla otočného jednokrídlového poldrážkového, do zárubne, vrátane kovania</t>
  </si>
  <si>
    <t xml:space="preserve">1337741081</t>
  </si>
  <si>
    <t xml:space="preserve">109</t>
  </si>
  <si>
    <t xml:space="preserve">S1</t>
  </si>
  <si>
    <t xml:space="preserve">Dvere drevené vnútorné kompletizované 800/1970 mm plné</t>
  </si>
  <si>
    <t xml:space="preserve">kus</t>
  </si>
  <si>
    <t xml:space="preserve">109289420</t>
  </si>
  <si>
    <t xml:space="preserve">110</t>
  </si>
  <si>
    <t xml:space="preserve">S1x</t>
  </si>
  <si>
    <t xml:space="preserve">1459505625</t>
  </si>
  <si>
    <t xml:space="preserve">111</t>
  </si>
  <si>
    <t xml:space="preserve">S2</t>
  </si>
  <si>
    <t xml:space="preserve">1582251040</t>
  </si>
  <si>
    <t xml:space="preserve">112</t>
  </si>
  <si>
    <t xml:space="preserve">S3</t>
  </si>
  <si>
    <t xml:space="preserve">Dvere drevené vnútorné kompletizované 900/1970 mm plné</t>
  </si>
  <si>
    <t xml:space="preserve">-421101113</t>
  </si>
  <si>
    <t xml:space="preserve">113</t>
  </si>
  <si>
    <t xml:space="preserve">766662152.S</t>
  </si>
  <si>
    <t xml:space="preserve">Montáž nadsvetlíka výšky do 500 mm</t>
  </si>
  <si>
    <t xml:space="preserve">1868063545</t>
  </si>
  <si>
    <t xml:space="preserve">114</t>
  </si>
  <si>
    <t xml:space="preserve">611830011900.S</t>
  </si>
  <si>
    <t xml:space="preserve">Nadsvetlík dverový, šírka 900 mm, výška 500 mm</t>
  </si>
  <si>
    <t xml:space="preserve">-1063132851</t>
  </si>
  <si>
    <t xml:space="preserve">115</t>
  </si>
  <si>
    <t xml:space="preserve">611830011910.S</t>
  </si>
  <si>
    <t xml:space="preserve">Nadsvetlík dverový, šírka 1000 mm, výška 500 mm</t>
  </si>
  <si>
    <t xml:space="preserve">1568319118</t>
  </si>
  <si>
    <t xml:space="preserve">116</t>
  </si>
  <si>
    <t xml:space="preserve">766694981.S</t>
  </si>
  <si>
    <t xml:space="preserve">Demontáž parapetnej dosky drevenej šírky do 300 mm, dĺžky nad 1600 mm, -0,006t</t>
  </si>
  <si>
    <t xml:space="preserve">1089306220</t>
  </si>
  <si>
    <t xml:space="preserve">117</t>
  </si>
  <si>
    <t xml:space="preserve">766695212.S</t>
  </si>
  <si>
    <t xml:space="preserve">Montáž prahu dverí, jednokrídlových</t>
  </si>
  <si>
    <t xml:space="preserve">2063549135</t>
  </si>
  <si>
    <t xml:space="preserve">118</t>
  </si>
  <si>
    <t xml:space="preserve">611890003900.S</t>
  </si>
  <si>
    <t xml:space="preserve">Prah dubový, dĺžka 810 mm, šírka 100 mm</t>
  </si>
  <si>
    <t xml:space="preserve">1761677565</t>
  </si>
  <si>
    <t xml:space="preserve">119</t>
  </si>
  <si>
    <t xml:space="preserve">998766201.S</t>
  </si>
  <si>
    <t xml:space="preserve">Presun hmot pre konštrukcie stolárske v objektoch výšky do 6 m</t>
  </si>
  <si>
    <t xml:space="preserve">-702484630</t>
  </si>
  <si>
    <t xml:space="preserve">767</t>
  </si>
  <si>
    <t xml:space="preserve">Konštrukcie doplnkové kovové</t>
  </si>
  <si>
    <t xml:space="preserve">120</t>
  </si>
  <si>
    <t xml:space="preserve">767132811.S</t>
  </si>
  <si>
    <t xml:space="preserve">Demontáž stien a priečok z plechu skrutkovaných,  -0,01800t</t>
  </si>
  <si>
    <t xml:space="preserve">437281569</t>
  </si>
  <si>
    <t xml:space="preserve">121</t>
  </si>
  <si>
    <t xml:space="preserve">998767201.S</t>
  </si>
  <si>
    <t xml:space="preserve">Presun hmôt pre kovové stavebné doplnkové konštrukcie v objektoch výšky do 6 m</t>
  </si>
  <si>
    <t xml:space="preserve">-440938647</t>
  </si>
  <si>
    <t xml:space="preserve">771</t>
  </si>
  <si>
    <t xml:space="preserve">Podlahy z dlaždíc</t>
  </si>
  <si>
    <t xml:space="preserve">122</t>
  </si>
  <si>
    <t xml:space="preserve">771415004.S</t>
  </si>
  <si>
    <t xml:space="preserve">Montáž soklíkov z obkladačiek do tmelu veľ. 300 x 100 mm</t>
  </si>
  <si>
    <t xml:space="preserve">-2062444925</t>
  </si>
  <si>
    <t xml:space="preserve">123</t>
  </si>
  <si>
    <t xml:space="preserve">597649830000.S</t>
  </si>
  <si>
    <t xml:space="preserve">Dlaždice keramické </t>
  </si>
  <si>
    <t xml:space="preserve">547963551</t>
  </si>
  <si>
    <t xml:space="preserve">124</t>
  </si>
  <si>
    <t xml:space="preserve">771576109.S</t>
  </si>
  <si>
    <t xml:space="preserve">Montáž podláh z dlaždíc keramických do tmelu flexibilného veľ. 300 x 300 mm</t>
  </si>
  <si>
    <t xml:space="preserve">-1934612431</t>
  </si>
  <si>
    <t xml:space="preserve">125</t>
  </si>
  <si>
    <t xml:space="preserve">-1206159653</t>
  </si>
  <si>
    <t xml:space="preserve">126</t>
  </si>
  <si>
    <t xml:space="preserve">998771201.S</t>
  </si>
  <si>
    <t xml:space="preserve">Presun hmôt pre podlahy z dlaždíc v objektoch výšky do 6m</t>
  </si>
  <si>
    <t xml:space="preserve">-1940196393</t>
  </si>
  <si>
    <t xml:space="preserve">775</t>
  </si>
  <si>
    <t xml:space="preserve">Podlahy vlysové a parketové</t>
  </si>
  <si>
    <t xml:space="preserve">127</t>
  </si>
  <si>
    <t xml:space="preserve">775521810.S</t>
  </si>
  <si>
    <t xml:space="preserve">Demontáž podláh drevených, laminátových, parketových položených voľne alebo spoj click, vrátane líšt -0,0150t</t>
  </si>
  <si>
    <t xml:space="preserve">1210685891</t>
  </si>
  <si>
    <t xml:space="preserve">128</t>
  </si>
  <si>
    <t xml:space="preserve">998775201.S</t>
  </si>
  <si>
    <t xml:space="preserve">Presun hmôt pre podlahy vlysové a parketové v objektoch výšky do 6 m</t>
  </si>
  <si>
    <t xml:space="preserve">-481844190</t>
  </si>
  <si>
    <t xml:space="preserve">776</t>
  </si>
  <si>
    <t xml:space="preserve">Podlahy povlakové</t>
  </si>
  <si>
    <t xml:space="preserve">129</t>
  </si>
  <si>
    <t xml:space="preserve">776401800.S</t>
  </si>
  <si>
    <t xml:space="preserve">Demontáž soklíkov alebo líšt</t>
  </si>
  <si>
    <t xml:space="preserve">1558936748</t>
  </si>
  <si>
    <t xml:space="preserve">130</t>
  </si>
  <si>
    <t xml:space="preserve">776411000.S</t>
  </si>
  <si>
    <t xml:space="preserve">Lepenie podlahových líšt soklových</t>
  </si>
  <si>
    <t xml:space="preserve">822315108</t>
  </si>
  <si>
    <t xml:space="preserve">131</t>
  </si>
  <si>
    <t xml:space="preserve">283410017900.S</t>
  </si>
  <si>
    <t xml:space="preserve">Soklová PVC lišta z PVC podlahoviny</t>
  </si>
  <si>
    <t xml:space="preserve">-161631270</t>
  </si>
  <si>
    <t xml:space="preserve">132</t>
  </si>
  <si>
    <t xml:space="preserve">776511820.S</t>
  </si>
  <si>
    <t xml:space="preserve">Odstránenie povlakových podláh z nášľapnej plochy lepených s podložkou,  -0,00100t</t>
  </si>
  <si>
    <t xml:space="preserve">-979129900</t>
  </si>
  <si>
    <t xml:space="preserve">133</t>
  </si>
  <si>
    <t xml:space="preserve">776541100.S</t>
  </si>
  <si>
    <t xml:space="preserve">Lepenie povlakových podláh PVC heterogénnych v pásoch</t>
  </si>
  <si>
    <t xml:space="preserve">754016259</t>
  </si>
  <si>
    <t xml:space="preserve">134</t>
  </si>
  <si>
    <t xml:space="preserve">284110000110.S</t>
  </si>
  <si>
    <t xml:space="preserve">Podlaha PVC heterogénna, hrúbka do 2,5 mm</t>
  </si>
  <si>
    <t xml:space="preserve">-1721656501</t>
  </si>
  <si>
    <t xml:space="preserve">135</t>
  </si>
  <si>
    <t xml:space="preserve">776990105.S</t>
  </si>
  <si>
    <t xml:space="preserve">Vysávanie podkladu pred kladením povlakovýck podláh</t>
  </si>
  <si>
    <t xml:space="preserve">1333893908</t>
  </si>
  <si>
    <t xml:space="preserve">136</t>
  </si>
  <si>
    <t xml:space="preserve">776990110.S</t>
  </si>
  <si>
    <t xml:space="preserve">Penetrovanie podkladu pred kladením povlakových podláh</t>
  </si>
  <si>
    <t xml:space="preserve">-999040783</t>
  </si>
  <si>
    <t xml:space="preserve">137</t>
  </si>
  <si>
    <t xml:space="preserve">998776201.S</t>
  </si>
  <si>
    <t xml:space="preserve">Presun hmôt pre podlahy povlakové v objektoch výšky do 6 m</t>
  </si>
  <si>
    <t xml:space="preserve">436799142</t>
  </si>
  <si>
    <t xml:space="preserve">781</t>
  </si>
  <si>
    <t xml:space="preserve">Obklady keramické</t>
  </si>
  <si>
    <t xml:space="preserve">138</t>
  </si>
  <si>
    <t xml:space="preserve">781445415.S</t>
  </si>
  <si>
    <t xml:space="preserve">Montáž obkladov vnútorných stien z obkladačiek keramických kladených do flexibilného tmelu, špárovanie flexibilnou špárovacou hmotou</t>
  </si>
  <si>
    <t xml:space="preserve">651551725</t>
  </si>
  <si>
    <t xml:space="preserve">139</t>
  </si>
  <si>
    <t xml:space="preserve">597640001200.S</t>
  </si>
  <si>
    <t xml:space="preserve">Obkladačky keramické hladké</t>
  </si>
  <si>
    <t xml:space="preserve">676686264</t>
  </si>
  <si>
    <t xml:space="preserve">140</t>
  </si>
  <si>
    <t xml:space="preserve">781445900.S</t>
  </si>
  <si>
    <t xml:space="preserve">Príplatok za použitie rozdeľovcích a ukončovacích líšt a profilov vrátane ich dodávky</t>
  </si>
  <si>
    <t xml:space="preserve">1356651734</t>
  </si>
  <si>
    <t xml:space="preserve">141</t>
  </si>
  <si>
    <t xml:space="preserve">998781201.S</t>
  </si>
  <si>
    <t xml:space="preserve">Presun hmôt pre obklady keramické v objektoch výšky do 6 m</t>
  </si>
  <si>
    <t xml:space="preserve">674027015</t>
  </si>
  <si>
    <t xml:space="preserve">783</t>
  </si>
  <si>
    <t xml:space="preserve">Nátery</t>
  </si>
  <si>
    <t xml:space="preserve">142</t>
  </si>
  <si>
    <t xml:space="preserve">783894612.S</t>
  </si>
  <si>
    <t xml:space="preserve">Náter farbami akrylátovými ekologickými riediteľnými vodou, biely náter sadrokartónových stropov 2x</t>
  </si>
  <si>
    <t xml:space="preserve">1323386005</t>
  </si>
  <si>
    <t xml:space="preserve">143</t>
  </si>
  <si>
    <t xml:space="preserve">783894622.S</t>
  </si>
  <si>
    <t xml:space="preserve">Náter farbami akrylátovými ekologickými riediteľnými vodou, biely náter sadrokartónových stien 2x</t>
  </si>
  <si>
    <t xml:space="preserve">1918380581</t>
  </si>
  <si>
    <t xml:space="preserve">784</t>
  </si>
  <si>
    <t xml:space="preserve">Maľby</t>
  </si>
  <si>
    <t xml:space="preserve">144</t>
  </si>
  <si>
    <t xml:space="preserve">784402801.S</t>
  </si>
  <si>
    <t xml:space="preserve">Odstránenie malieb oškrabaním, výšky do 3,80 m, -0,0003 t</t>
  </si>
  <si>
    <t xml:space="preserve">1753975579</t>
  </si>
  <si>
    <t xml:space="preserve">145</t>
  </si>
  <si>
    <t xml:space="preserve">784410110.S</t>
  </si>
  <si>
    <t xml:space="preserve">Penetrovanie jednonásobné jemnozrnných podkladov výšky nad 3,80 m</t>
  </si>
  <si>
    <t xml:space="preserve">-577339976</t>
  </si>
  <si>
    <t xml:space="preserve">146</t>
  </si>
  <si>
    <t xml:space="preserve">784418011.S</t>
  </si>
  <si>
    <t xml:space="preserve">Zakrývanie otvorov, podláh a zariadení fóliou v miestnostiach alebo na schodisku</t>
  </si>
  <si>
    <t xml:space="preserve">-216090700</t>
  </si>
  <si>
    <t xml:space="preserve">147</t>
  </si>
  <si>
    <t xml:space="preserve">784430030.S</t>
  </si>
  <si>
    <t xml:space="preserve">Maľby akrylátové tónované dvojnásobné, ručne nanášané na jemnozrnný podklad výšky do 3,80 m</t>
  </si>
  <si>
    <t xml:space="preserve">-527010425</t>
  </si>
  <si>
    <t xml:space="preserve">148</t>
  </si>
  <si>
    <t xml:space="preserve">784482911.S</t>
  </si>
  <si>
    <t xml:space="preserve">Oprava stien stierkou v rozsahu do 30 % výšky do 3,80 m</t>
  </si>
  <si>
    <t xml:space="preserve">-2092163160</t>
  </si>
  <si>
    <t xml:space="preserve">149</t>
  </si>
  <si>
    <t xml:space="preserve">784483911.S</t>
  </si>
  <si>
    <t xml:space="preserve">Oprava stropov stierkou v rozsahu do 30 % výšky do 3,80 m</t>
  </si>
  <si>
    <t xml:space="preserve">-1298049157</t>
  </si>
  <si>
    <t xml:space="preserve">VRN</t>
  </si>
  <si>
    <t xml:space="preserve">Investičné náklady neobsiahnuté v cenách</t>
  </si>
  <si>
    <t xml:space="preserve">150</t>
  </si>
  <si>
    <t xml:space="preserve">000400021.S</t>
  </si>
  <si>
    <t xml:space="preserve">Projektové práce - stavebná časť - náklady na vypracovanie projektovej dokumentácie</t>
  </si>
  <si>
    <t xml:space="preserve">sub</t>
  </si>
  <si>
    <t xml:space="preserve">1024</t>
  </si>
  <si>
    <t xml:space="preserve">-1115495024</t>
  </si>
  <si>
    <t xml:space="preserve">151</t>
  </si>
  <si>
    <t xml:space="preserve">000400032.S</t>
  </si>
  <si>
    <t xml:space="preserve">Projektové práce - náklady na ocenenie stavby - projektový rozpočet</t>
  </si>
  <si>
    <t xml:space="preserve">-1386693058</t>
  </si>
  <si>
    <t xml:space="preserve">b - zdravotechnika</t>
  </si>
  <si>
    <t xml:space="preserve">    1 -  Zemné práce</t>
  </si>
  <si>
    <t xml:space="preserve">    9 - Ostatné konštrukcie a práce-búranie</t>
  </si>
  <si>
    <t xml:space="preserve">    721 - Zdravotechnika - vnútorná kanalizácia</t>
  </si>
  <si>
    <t xml:space="preserve">    722 - Zdravotechnika - vnútorný vodovod</t>
  </si>
  <si>
    <t xml:space="preserve"> Zemné práce</t>
  </si>
  <si>
    <t xml:space="preserve">139711101.S</t>
  </si>
  <si>
    <t xml:space="preserve">Výkop v uzavretých priestoroch s naložením výkopu na dopravný prostriedok v hornine 1 až 4</t>
  </si>
  <si>
    <t xml:space="preserve">860893284</t>
  </si>
  <si>
    <t xml:space="preserve">162201201.S</t>
  </si>
  <si>
    <t xml:space="preserve">Vodorovné premiestnenie výkopu nosením do 10 m horniny 1 až 4</t>
  </si>
  <si>
    <t xml:space="preserve">-686417610</t>
  </si>
  <si>
    <t xml:space="preserve">162201209.S</t>
  </si>
  <si>
    <t xml:space="preserve">Vodorovné premiestnenie výkopu nosením do 10 m horniny 1 až 4 - príplatok k cene za každých ďalších 10 m</t>
  </si>
  <si>
    <t xml:space="preserve">142007468</t>
  </si>
  <si>
    <t xml:space="preserve">162501102.S</t>
  </si>
  <si>
    <t xml:space="preserve">Vodorovné premiestnenie výkopku po spevnenej ceste z horniny tr.1-4, do 100 m3 na vzdialenosť do 3000 m</t>
  </si>
  <si>
    <t xml:space="preserve">1688735039</t>
  </si>
  <si>
    <t xml:space="preserve">162501105.S</t>
  </si>
  <si>
    <t xml:space="preserve">Vodorovné premiestnenie výkopku po spevnenej ceste z horniny tr.1-4, do 100 m3, príplatok k cene za každých ďalšich a začatých 1000 m</t>
  </si>
  <si>
    <t xml:space="preserve">-1563400649</t>
  </si>
  <si>
    <t xml:space="preserve">171209002.S</t>
  </si>
  <si>
    <t xml:space="preserve">Poplatok za skladovanie - zemina a kamenivo (17 05) ostatné</t>
  </si>
  <si>
    <t xml:space="preserve">-1864386951</t>
  </si>
  <si>
    <t xml:space="preserve">175101101.S</t>
  </si>
  <si>
    <t xml:space="preserve">Obsyp potrubia sypaninou z vhodných hornín 1 až 4 bez prehodenia sypaniny</t>
  </si>
  <si>
    <t xml:space="preserve">-1790294419</t>
  </si>
  <si>
    <t xml:space="preserve">583310002700.S</t>
  </si>
  <si>
    <t xml:space="preserve">Štrkopiesok frakcia 0-8 mm</t>
  </si>
  <si>
    <t xml:space="preserve">-1693043194</t>
  </si>
  <si>
    <t xml:space="preserve">451572111</t>
  </si>
  <si>
    <t xml:space="preserve">Lôžko pod potrubie, stoky a drobné objekty, v otvorenom výkope z kameniva drobného ťaženého 0-4 mm</t>
  </si>
  <si>
    <t xml:space="preserve">239704268</t>
  </si>
  <si>
    <t xml:space="preserve">Ostatné konštrukcie a práce-búranie</t>
  </si>
  <si>
    <t xml:space="preserve">910795728</t>
  </si>
  <si>
    <t xml:space="preserve">1820156360</t>
  </si>
  <si>
    <t xml:space="preserve">373536976</t>
  </si>
  <si>
    <t xml:space="preserve">1209159052</t>
  </si>
  <si>
    <t xml:space="preserve">979089012.S</t>
  </si>
  <si>
    <t xml:space="preserve">Poplatok za skladovanie - betón, tehly, dlaždice (17 01) ostatné</t>
  </si>
  <si>
    <t xml:space="preserve">-1102441558</t>
  </si>
  <si>
    <t xml:space="preserve">HZS000112.S</t>
  </si>
  <si>
    <t xml:space="preserve">Stavebno montážne práce náročnejšie, (Tr. 2) v rozsahu viac ako 8 hodín náročnejšie - vysekanie rýh a otvorov pre nové rozvody a zariadenia zdravotechniky a iné práce</t>
  </si>
  <si>
    <t xml:space="preserve">1471728415</t>
  </si>
  <si>
    <t xml:space="preserve">-809676784</t>
  </si>
  <si>
    <t xml:space="preserve">713482111.S</t>
  </si>
  <si>
    <t xml:space="preserve">Montáž trubíc z PE, hr.do 10 mm,vnút.priemer do 38 mm</t>
  </si>
  <si>
    <t xml:space="preserve">-1577179453</t>
  </si>
  <si>
    <t xml:space="preserve">283310025200.S</t>
  </si>
  <si>
    <t xml:space="preserve">Izolačná trubica elastomérová dxhr. 18x6 mm, dĺ. 2 m, pre izolovanie chladenia, klimatizácie, vzduchotechniky, vody a kúrenia</t>
  </si>
  <si>
    <t xml:space="preserve">-2001460040</t>
  </si>
  <si>
    <t xml:space="preserve">283310025300.S</t>
  </si>
  <si>
    <t xml:space="preserve">Izolačná trubica elastomérová dxhr. 22x6 mm, dĺ. 2 m, pre izolovanie chladenia, klimatizácie, vzduchotechniky, vody a kúrenia</t>
  </si>
  <si>
    <t xml:space="preserve">1651100281</t>
  </si>
  <si>
    <t xml:space="preserve">1660662948</t>
  </si>
  <si>
    <t xml:space="preserve">721</t>
  </si>
  <si>
    <t xml:space="preserve">Zdravotechnika - vnútorná kanalizácia</t>
  </si>
  <si>
    <t xml:space="preserve">721170962.S</t>
  </si>
  <si>
    <t xml:space="preserve">Oprava odpadového potrubia novodurového prepojenie doterajšieho potrubia do D 63 mm</t>
  </si>
  <si>
    <t xml:space="preserve">1714252080</t>
  </si>
  <si>
    <t xml:space="preserve">721170965.S</t>
  </si>
  <si>
    <t xml:space="preserve">Oprava odpadového potrubia novodurového prepojenie doterajšieho potrubia D 110</t>
  </si>
  <si>
    <t xml:space="preserve">-837151251</t>
  </si>
  <si>
    <t xml:space="preserve">721170972.S</t>
  </si>
  <si>
    <t xml:space="preserve">Oprava odpadového potrubia novodurového krátenie rúr do D 63 mm</t>
  </si>
  <si>
    <t xml:space="preserve">775406092</t>
  </si>
  <si>
    <t xml:space="preserve">721170995.S</t>
  </si>
  <si>
    <t xml:space="preserve">Oprava odpadového potrubia novodurového zazátkovanie potrubia D 50 mm</t>
  </si>
  <si>
    <t xml:space="preserve">-422720068</t>
  </si>
  <si>
    <t xml:space="preserve">721171560.S</t>
  </si>
  <si>
    <t xml:space="preserve">Potrubie odhlučnené odpadové ležaté v zemi D 110 mm</t>
  </si>
  <si>
    <t xml:space="preserve">-990612235</t>
  </si>
  <si>
    <t xml:space="preserve">721171721.S</t>
  </si>
  <si>
    <t xml:space="preserve">Potrubie odhlučnené odpadové prípojné DN 50</t>
  </si>
  <si>
    <t xml:space="preserve">-754674962</t>
  </si>
  <si>
    <t xml:space="preserve">721171724.S</t>
  </si>
  <si>
    <t xml:space="preserve">Potrubie odhlučnené odpadové prípojné DN 110</t>
  </si>
  <si>
    <t xml:space="preserve">377596643</t>
  </si>
  <si>
    <t xml:space="preserve">721194104.S</t>
  </si>
  <si>
    <t xml:space="preserve">Zriadenie prípojky na potrubí vyvedenie a upevnenie odpadových výpustiek D 40 mm</t>
  </si>
  <si>
    <t xml:space="preserve">-1063294764</t>
  </si>
  <si>
    <t xml:space="preserve">721194109.S</t>
  </si>
  <si>
    <t xml:space="preserve">Zriadenie prípojky na potrubí vyvedenie a upevnenie odpadových výpustiek D 110 mm</t>
  </si>
  <si>
    <t xml:space="preserve">974496688</t>
  </si>
  <si>
    <t xml:space="preserve">721210812.S</t>
  </si>
  <si>
    <t xml:space="preserve">Demontáž vpustu podlahového DN 70,  -0,02756t</t>
  </si>
  <si>
    <t xml:space="preserve">1310593508</t>
  </si>
  <si>
    <t xml:space="preserve">721213006.S</t>
  </si>
  <si>
    <t xml:space="preserve">Montáž podlahového vpustu s vodorovným odtokom DN 75</t>
  </si>
  <si>
    <t xml:space="preserve">614821227</t>
  </si>
  <si>
    <t xml:space="preserve">286630025800</t>
  </si>
  <si>
    <t xml:space="preserve">Podlahový vpust HL310NPrR, (0,5 l/s), vertikálny odtok DN 50/75/110, pevná izolačná príruba, krytka D 112 mm, zápachová uzávierka Primus, PE/liatina/PP/nerez</t>
  </si>
  <si>
    <t xml:space="preserve">1562971359</t>
  </si>
  <si>
    <t xml:space="preserve">721290111.S</t>
  </si>
  <si>
    <t xml:space="preserve">Ostatné - skúška tesnosti kanalizácie v objektoch vodou do DN 125</t>
  </si>
  <si>
    <t xml:space="preserve">-632281134</t>
  </si>
  <si>
    <t xml:space="preserve">998721201.S</t>
  </si>
  <si>
    <t xml:space="preserve">Presun hmôt pre vnútornú kanalizáciu v objektoch výšky do 6 m</t>
  </si>
  <si>
    <t xml:space="preserve">-2091663520</t>
  </si>
  <si>
    <t xml:space="preserve">722</t>
  </si>
  <si>
    <t xml:space="preserve">Zdravotechnika - vnútorný vodovod</t>
  </si>
  <si>
    <t xml:space="preserve">722130901.S</t>
  </si>
  <si>
    <t xml:space="preserve">Oprava vodovodného potrubia závitového zazátkovanie vývodu</t>
  </si>
  <si>
    <t xml:space="preserve">-655818779</t>
  </si>
  <si>
    <t xml:space="preserve">722131931.S</t>
  </si>
  <si>
    <t xml:space="preserve">Oprava vodovodného potrubia závitového prepojenie doterajšieho potrubia DN 15</t>
  </si>
  <si>
    <t xml:space="preserve">642788650</t>
  </si>
  <si>
    <t xml:space="preserve">722131932.S</t>
  </si>
  <si>
    <t xml:space="preserve">Oprava vodovodného potrubia závitového prepojenie doterajšieho potrubia DN 20</t>
  </si>
  <si>
    <t xml:space="preserve">-1560661223</t>
  </si>
  <si>
    <t xml:space="preserve">722171131.S</t>
  </si>
  <si>
    <t xml:space="preserve">Plasthliníkové potrubie v tyčiach spájané lisovaním d 18 mm</t>
  </si>
  <si>
    <t xml:space="preserve">1218011088</t>
  </si>
  <si>
    <t xml:space="preserve">722171132.S</t>
  </si>
  <si>
    <t xml:space="preserve">Plasthliníkové potrubie v tyčiach spájané lisovaním d 20 mm</t>
  </si>
  <si>
    <t xml:space="preserve">104134591</t>
  </si>
  <si>
    <t xml:space="preserve">722220121.S</t>
  </si>
  <si>
    <t xml:space="preserve">Montáž armatúry závitovej s jedným závitom, nástenka pre batériu G 1/2</t>
  </si>
  <si>
    <t xml:space="preserve">pár</t>
  </si>
  <si>
    <t xml:space="preserve">-400899795</t>
  </si>
  <si>
    <t xml:space="preserve">197730079700.S</t>
  </si>
  <si>
    <t xml:space="preserve">Nástenka s nátrubkami 1/2", PN max 1 MPa, T max. 95°C, pre vodu</t>
  </si>
  <si>
    <t xml:space="preserve">-109673860</t>
  </si>
  <si>
    <t xml:space="preserve">3195300197</t>
  </si>
  <si>
    <t xml:space="preserve">Montážna šablóna pre nástenku rozteč, 100-150 mm</t>
  </si>
  <si>
    <t xml:space="preserve">351814341</t>
  </si>
  <si>
    <t xml:space="preserve">722290226.S</t>
  </si>
  <si>
    <t xml:space="preserve">Tlaková skúška vodovodného potrubia závitového do DN 50</t>
  </si>
  <si>
    <t xml:space="preserve">1116403989</t>
  </si>
  <si>
    <t xml:space="preserve">722290234.S</t>
  </si>
  <si>
    <t xml:space="preserve">Prepláchnutie a dezinfekcia vodovodného potrubia do DN 80</t>
  </si>
  <si>
    <t xml:space="preserve">-1384631544</t>
  </si>
  <si>
    <t xml:space="preserve">998722201.S</t>
  </si>
  <si>
    <t xml:space="preserve">Presun hmôt pre vnútorný vodovod v objektoch výšky do 6 m</t>
  </si>
  <si>
    <t xml:space="preserve">888358170</t>
  </si>
  <si>
    <t xml:space="preserve">725110811.S</t>
  </si>
  <si>
    <t xml:space="preserve">Demontáž záchoda splachovacieho s nádržou alebo s tlakovým splachovačom,  -0,01933t</t>
  </si>
  <si>
    <t xml:space="preserve">-1927193169</t>
  </si>
  <si>
    <t xml:space="preserve">725119308.S</t>
  </si>
  <si>
    <t xml:space="preserve">Montáž záchodovej misy keramickej kombinovanej s zvislým odpadom</t>
  </si>
  <si>
    <t xml:space="preserve">-12425553</t>
  </si>
  <si>
    <t xml:space="preserve">642340000500.S</t>
  </si>
  <si>
    <t xml:space="preserve">Misa záchodová keramická kombinovaná so zvislým odpadom</t>
  </si>
  <si>
    <t xml:space="preserve">919615328</t>
  </si>
  <si>
    <t xml:space="preserve">725119415.S</t>
  </si>
  <si>
    <t xml:space="preserve">Montáž záchodových mís keramických zavesených bezbariérových</t>
  </si>
  <si>
    <t xml:space="preserve">1634643520</t>
  </si>
  <si>
    <t xml:space="preserve">642360004900.S</t>
  </si>
  <si>
    <t xml:space="preserve">Misa záchodová keramická závesná bezbariérová</t>
  </si>
  <si>
    <t xml:space="preserve">1518863937</t>
  </si>
  <si>
    <t xml:space="preserve">725129201.S</t>
  </si>
  <si>
    <t xml:space="preserve">Montáž pisoáru keramického bez splachovacej nádrže</t>
  </si>
  <si>
    <t xml:space="preserve">535367777</t>
  </si>
  <si>
    <t xml:space="preserve">642510000100.S</t>
  </si>
  <si>
    <t xml:space="preserve">Pisoár keramický detský</t>
  </si>
  <si>
    <t xml:space="preserve">-923664034</t>
  </si>
  <si>
    <t xml:space="preserve">725149715.S</t>
  </si>
  <si>
    <t xml:space="preserve">Montáž predstenového systému záchodov do ľahkých stien s kovovou konštrukciou</t>
  </si>
  <si>
    <t xml:space="preserve">-285762935</t>
  </si>
  <si>
    <t xml:space="preserve">552370000100.S</t>
  </si>
  <si>
    <t xml:space="preserve">Predstenový systém pre závesné WC so splachovacou podomietkovou nádržou do ľahkých montovaných konštrukcií</t>
  </si>
  <si>
    <t xml:space="preserve">497171278</t>
  </si>
  <si>
    <t xml:space="preserve">725210821.S</t>
  </si>
  <si>
    <t xml:space="preserve">Demontáž umývadiel alebo umývadielok bez výtokovej armatúry,  -0,01946t</t>
  </si>
  <si>
    <t xml:space="preserve">1412713164</t>
  </si>
  <si>
    <t xml:space="preserve">725219401.S</t>
  </si>
  <si>
    <t xml:space="preserve">Montáž umývadla keramického na skrutky do muriva, bez výtokovej armatúry</t>
  </si>
  <si>
    <t xml:space="preserve">-1267994414</t>
  </si>
  <si>
    <t xml:space="preserve">642110004300.S</t>
  </si>
  <si>
    <t xml:space="preserve">Umývadlo keramické bežný typ</t>
  </si>
  <si>
    <t xml:space="preserve">-868299473</t>
  </si>
  <si>
    <t xml:space="preserve">642110004350.S</t>
  </si>
  <si>
    <t xml:space="preserve">Umývadlo keramické pre imobilného</t>
  </si>
  <si>
    <t xml:space="preserve">-1911912464</t>
  </si>
  <si>
    <t xml:space="preserve">725220832.S</t>
  </si>
  <si>
    <t xml:space="preserve">Demontáž vane rovnej do sute,  -0.08510t</t>
  </si>
  <si>
    <t xml:space="preserve">225165085</t>
  </si>
  <si>
    <t xml:space="preserve">725291112.S</t>
  </si>
  <si>
    <t xml:space="preserve">Montáž záchodového sedadla s poklopom</t>
  </si>
  <si>
    <t xml:space="preserve">-1527655030</t>
  </si>
  <si>
    <t xml:space="preserve">642370003860.S</t>
  </si>
  <si>
    <t xml:space="preserve">Záchodová doska klasická termoplastová</t>
  </si>
  <si>
    <t xml:space="preserve">447362884</t>
  </si>
  <si>
    <t xml:space="preserve">725819201.S</t>
  </si>
  <si>
    <t xml:space="preserve">Montáž ventilu nástenného G 1/2</t>
  </si>
  <si>
    <t xml:space="preserve">1767970331</t>
  </si>
  <si>
    <t xml:space="preserve">125958</t>
  </si>
  <si>
    <t xml:space="preserve">Pisoárová sada s tlačným ventilom 1/2x1/2</t>
  </si>
  <si>
    <t xml:space="preserve">127030728</t>
  </si>
  <si>
    <t xml:space="preserve">725819402.S</t>
  </si>
  <si>
    <t xml:space="preserve">Montáž ventilu bez pripojovacej rúrky G 1/2</t>
  </si>
  <si>
    <t xml:space="preserve">-117764522</t>
  </si>
  <si>
    <t xml:space="preserve">551110019900.S</t>
  </si>
  <si>
    <t xml:space="preserve">Guľový ventil rohový, 1/2" - 3/8", s filtrom, bez matice, chrómovaná mosadz</t>
  </si>
  <si>
    <t xml:space="preserve">-1598383663</t>
  </si>
  <si>
    <t xml:space="preserve">725820810.S</t>
  </si>
  <si>
    <t xml:space="preserve">Demontáž batérie drezovej, umývadlovej nástennej,  -0,0026t</t>
  </si>
  <si>
    <t xml:space="preserve">1467061976</t>
  </si>
  <si>
    <t xml:space="preserve">725829601.S</t>
  </si>
  <si>
    <t xml:space="preserve">Montáž batérie umývadlovej a drezovej stojankovej, pákovej alebo klasickej s mechanickým ovládaním</t>
  </si>
  <si>
    <t xml:space="preserve">-1576172214</t>
  </si>
  <si>
    <t xml:space="preserve">551450003800.S</t>
  </si>
  <si>
    <t xml:space="preserve">Batéria umývadlová stojanková páková</t>
  </si>
  <si>
    <t xml:space="preserve">-427146678</t>
  </si>
  <si>
    <t xml:space="preserve">725840870.S</t>
  </si>
  <si>
    <t xml:space="preserve">Demontáž batérie vaňovej, sprchovej nástennej,  -0,00225t</t>
  </si>
  <si>
    <t xml:space="preserve">1827285694</t>
  </si>
  <si>
    <t xml:space="preserve">725849201.S</t>
  </si>
  <si>
    <t xml:space="preserve">Montáž batérie sprchovej nástennej pákovej, klasickej</t>
  </si>
  <si>
    <t xml:space="preserve">-1431057753</t>
  </si>
  <si>
    <t xml:space="preserve">551450002600.S</t>
  </si>
  <si>
    <t xml:space="preserve">Batéria sprchová nástenná páková</t>
  </si>
  <si>
    <t xml:space="preserve">-1179931131</t>
  </si>
  <si>
    <t xml:space="preserve">725860820.S</t>
  </si>
  <si>
    <t xml:space="preserve">Demontáž jednoduchej zápachovej uzávierky pre zariaďovacie predmety, umývadlá, drezy, práčky  -0,00085t</t>
  </si>
  <si>
    <t xml:space="preserve">1418356308</t>
  </si>
  <si>
    <t xml:space="preserve">725869301.S</t>
  </si>
  <si>
    <t xml:space="preserve">Montáž zápachovej uzávierky pre zariaďovacie predmety, umývadlovej do D 40</t>
  </si>
  <si>
    <t xml:space="preserve">-619399180</t>
  </si>
  <si>
    <t xml:space="preserve">551620006400.S</t>
  </si>
  <si>
    <t xml:space="preserve">Zápachová uzávierka - sifón pre umývadlá DN 40</t>
  </si>
  <si>
    <t xml:space="preserve">-509075673</t>
  </si>
  <si>
    <t xml:space="preserve">725869370.S</t>
  </si>
  <si>
    <t xml:space="preserve">Montáž zápachovej uzávierky pre zariaďovacie predmety, pisoárovej do D 40 mm</t>
  </si>
  <si>
    <t xml:space="preserve">387067319</t>
  </si>
  <si>
    <t xml:space="preserve">551620010800.S</t>
  </si>
  <si>
    <t xml:space="preserve">Zápachová uzávierka - sifón pre pisoáre DN 40</t>
  </si>
  <si>
    <t xml:space="preserve">163763742</t>
  </si>
  <si>
    <t xml:space="preserve">998725202.S</t>
  </si>
  <si>
    <t xml:space="preserve">Presun hmôt pre zariaďovacie predmety v objektoch výšky nad 6 do 12 m</t>
  </si>
  <si>
    <t xml:space="preserve">-97509974</t>
  </si>
  <si>
    <t xml:space="preserve">767995101.S</t>
  </si>
  <si>
    <t xml:space="preserve">Montáž ostatných atypických kovových stavebných doplnkových konštrukcií do 5 kg jednotlivo</t>
  </si>
  <si>
    <t xml:space="preserve">-1742152237</t>
  </si>
  <si>
    <t xml:space="preserve">553999006000.S</t>
  </si>
  <si>
    <t xml:space="preserve">Kilogramové ceny kompletizovaných výrobkov z ocele - konštrukcie stredne až veľmi zložité - drobné pomocné oceľové konštrukcie pre montáže zdravotechnických zariadení</t>
  </si>
  <si>
    <t xml:space="preserve">KG</t>
  </si>
  <si>
    <t xml:space="preserve">-1048322252</t>
  </si>
  <si>
    <t xml:space="preserve">327097426</t>
  </si>
  <si>
    <t xml:space="preserve">c - elektroinštalácia</t>
  </si>
  <si>
    <t xml:space="preserve">Ing. Vladimír Krčmárek</t>
  </si>
  <si>
    <t xml:space="preserve">HSV - Práce a dodávky HSV   </t>
  </si>
  <si>
    <t xml:space="preserve">    6 - Úpravy povrchov, podlahy, osadenie   </t>
  </si>
  <si>
    <t xml:space="preserve">    9 - Ostatné konštrukcie a práce-búranie   </t>
  </si>
  <si>
    <t xml:space="preserve">M - Práce a dodávky M   </t>
  </si>
  <si>
    <t xml:space="preserve">    21-M - Elektromontáže   </t>
  </si>
  <si>
    <t xml:space="preserve">HZS - Hodinové zúčtovacie sadzby   </t>
  </si>
  <si>
    <t xml:space="preserve">Práce a dodávky HSV   </t>
  </si>
  <si>
    <t xml:space="preserve">Úpravy povrchov, podlahy, osadenie   </t>
  </si>
  <si>
    <t xml:space="preserve">612403399</t>
  </si>
  <si>
    <t xml:space="preserve">Hrubá výplň rýh na stenách akoukoľvek maltou, akejkoľvek šírky ryhy - ryha pre kábel v murovanej stene</t>
  </si>
  <si>
    <t xml:space="preserve">Ostatné konštrukcie a práce-búranie   </t>
  </si>
  <si>
    <t xml:space="preserve">974031121.S</t>
  </si>
  <si>
    <t xml:space="preserve">Vysekanie rýh v akomkoľvek murive tehlovom na akúkoľvek maltu do hĺbky 30 mm a š. do 30 mm - ryha pre káble v murovanej stene</t>
  </si>
  <si>
    <t xml:space="preserve">Práce a dodávky M   </t>
  </si>
  <si>
    <t xml:space="preserve">21-M</t>
  </si>
  <si>
    <t xml:space="preserve">Elektromontáže   </t>
  </si>
  <si>
    <t xml:space="preserve">210010301.S</t>
  </si>
  <si>
    <t xml:space="preserve">Krabica prístrojová, jednoduchá, bez zapojenia</t>
  </si>
  <si>
    <t xml:space="preserve">345410002400.S</t>
  </si>
  <si>
    <t xml:space="preserve">Krabica inštalačná jednoduchá, pre montáž do SDK steny - E115</t>
  </si>
  <si>
    <t xml:space="preserve">256</t>
  </si>
  <si>
    <t xml:space="preserve">210010302.S</t>
  </si>
  <si>
    <t xml:space="preserve">Krabica prístrojová dvojnásobná, bez zapojenia (1901, KZ 3)</t>
  </si>
  <si>
    <t xml:space="preserve">345410001400.S</t>
  </si>
  <si>
    <t xml:space="preserve">Krabica inštalačná dvojitá, pre montáž do SDK steny - KUP 68LP/2 SK</t>
  </si>
  <si>
    <t xml:space="preserve">210010321.S</t>
  </si>
  <si>
    <t xml:space="preserve">Krabica rozvodná - odbočná s viečkom, svorkami, vrátane zapojenia, kruhová</t>
  </si>
  <si>
    <t xml:space="preserve">345410002600.S</t>
  </si>
  <si>
    <t xml:space="preserve">Krabica inštalačná jednoduchá, pre montáž do SDK steny - E115 + viečko V68 (EK007) + WAGO svorky</t>
  </si>
  <si>
    <t xml:space="preserve">210011310</t>
  </si>
  <si>
    <t xml:space="preserve">Osadenie polyamidovej príchytky HM 8 do betónu</t>
  </si>
  <si>
    <t xml:space="preserve">2830402500</t>
  </si>
  <si>
    <t xml:space="preserve">Zatláčacia káblová príchytka plastová TBK-3, 180x7,5, so sťahovacou páskou</t>
  </si>
  <si>
    <t xml:space="preserve">210100001.S</t>
  </si>
  <si>
    <t xml:space="preserve">Ukončenie vodičov v rozvádzači vrátane zapojenia do 2,5 mm2 (vývodové káble)</t>
  </si>
  <si>
    <t xml:space="preserve">210100002.S</t>
  </si>
  <si>
    <t xml:space="preserve">Ukončenie vodičov v rozvádzači vrátane zapojenia do 6 mm2 (vývodové káble)</t>
  </si>
  <si>
    <t xml:space="preserve">210110041.S</t>
  </si>
  <si>
    <t xml:space="preserve">Spínač polozapustený a zapustený vrátane zapojenia jednopólový - radenie 1</t>
  </si>
  <si>
    <t xml:space="preserve">345340004500.S</t>
  </si>
  <si>
    <t xml:space="preserve">Spínač zapustený č.1 Valena Life biely, obj.č. 7 521 01, 230V, 10A, IP 20</t>
  </si>
  <si>
    <t xml:space="preserve">210110043.S</t>
  </si>
  <si>
    <t xml:space="preserve">Spínač polozapustený a zapustený vrátane zapojenia sériový - radenie 5</t>
  </si>
  <si>
    <t xml:space="preserve">345340007955</t>
  </si>
  <si>
    <t xml:space="preserve">Spínač zapustený č.5 Valena Life biely, obj.č. 7 521 05, 230V, 10A, IP 20</t>
  </si>
  <si>
    <t xml:space="preserve">210111012.S</t>
  </si>
  <si>
    <t xml:space="preserve">Domová zásuvka polozapustená alebo zapustená, 10/16 A 250 V 2P + Z</t>
  </si>
  <si>
    <t xml:space="preserve">345520000490</t>
  </si>
  <si>
    <t xml:space="preserve">Zásuvka zapustená, jednoduchá Valena Life biela, obj.č. 7 531 80, 250V, 16A, IP 20</t>
  </si>
  <si>
    <t xml:space="preserve">345350004320</t>
  </si>
  <si>
    <t xml:space="preserve">Rámik Valena Life jednoduchý biely obj.č. 7 540 01</t>
  </si>
  <si>
    <t xml:space="preserve">345350004330</t>
  </si>
  <si>
    <t xml:space="preserve">Rámik Valena Life dvojnásobný biely obj.č. 7 540 02</t>
  </si>
  <si>
    <t xml:space="preserve">357110000100.R</t>
  </si>
  <si>
    <t xml:space="preserve">Nové prístroje do rozvádzača R103 (ističe, prúdové chrániče, svorky, svorkové bloky, vodiče) - komplet podľa výkresu E - 2.</t>
  </si>
  <si>
    <t xml:space="preserve">kompl</t>
  </si>
  <si>
    <t xml:space="preserve">210201001.S</t>
  </si>
  <si>
    <t xml:space="preserve">B - Svietidlo žiarovkové stropné so senzorom, 1x žiarovka - montáž, zapojenie</t>
  </si>
  <si>
    <t xml:space="preserve">348140000100.S</t>
  </si>
  <si>
    <t xml:space="preserve">B - Svietidlo žiarovkové stropné s mikrovlnným senzorom pohybu (senzor HF 360°), typ VICTOR - W131-BI, E27, max. 60W, IP 44, biele (Ecolite)</t>
  </si>
  <si>
    <t xml:space="preserve">348140000200</t>
  </si>
  <si>
    <t xml:space="preserve">LED žiarovka, E27, 10W, neutrála biela (4000K - 4500K)</t>
  </si>
  <si>
    <t xml:space="preserve">210201041.S</t>
  </si>
  <si>
    <t xml:space="preserve">A - Svietidlo stropné LED trubicové, 2x trubica - montáž, zapojenie</t>
  </si>
  <si>
    <t xml:space="preserve">348140000400.S</t>
  </si>
  <si>
    <t xml:space="preserve">A - Svietidlo stropné LED trubicové, rastrová leštená mriežka, typ GT - LE120JN-01, 2x T8, 120cm, IP 20 (GTV)</t>
  </si>
  <si>
    <t xml:space="preserve">348140000500</t>
  </si>
  <si>
    <t xml:space="preserve">Lineárna LED trubica T8 PRO 18W, 4000K, 1700Lm, 120cm, VT-121 (V-TAC) , profi trubica</t>
  </si>
  <si>
    <t xml:space="preserve">210881075.S</t>
  </si>
  <si>
    <t xml:space="preserve">Kábel bezhalogénový, medený  N2XH 3x1,5</t>
  </si>
  <si>
    <t xml:space="preserve">34161001430.S</t>
  </si>
  <si>
    <t xml:space="preserve">Kábel medený bezhalogenový N2XH-O 3x1,5 mm2</t>
  </si>
  <si>
    <t xml:space="preserve">34161001431.S</t>
  </si>
  <si>
    <t xml:space="preserve">Kábel medený bezhalogenový N2XH-J 3x1,5 mm2</t>
  </si>
  <si>
    <t xml:space="preserve">210881076.S</t>
  </si>
  <si>
    <t xml:space="preserve">Kábel bezhalogénový, medený N2XH 3x2,5</t>
  </si>
  <si>
    <t xml:space="preserve">341610014400.S</t>
  </si>
  <si>
    <t xml:space="preserve">Kábel medený bezhalogenový N2XH-J 3x2,5 mm2</t>
  </si>
  <si>
    <t xml:space="preserve">MV</t>
  </si>
  <si>
    <t xml:space="preserve">Murárske výpomoci</t>
  </si>
  <si>
    <t xml:space="preserve">PM</t>
  </si>
  <si>
    <t xml:space="preserve">Podružný materiál</t>
  </si>
  <si>
    <t xml:space="preserve">PPV</t>
  </si>
  <si>
    <t xml:space="preserve">Podiel pridružených výkonov</t>
  </si>
  <si>
    <t xml:space="preserve">HZS</t>
  </si>
  <si>
    <t xml:space="preserve">Hodinové zúčtovacie sadzby   </t>
  </si>
  <si>
    <t xml:space="preserve">HZS000111.S</t>
  </si>
  <si>
    <t xml:space="preserve">Demontáž existujúcej elektroinštalácie, svietidiel, spínačov, zásuviek</t>
  </si>
  <si>
    <t xml:space="preserve">262144</t>
  </si>
  <si>
    <t xml:space="preserve">HZS000113.S</t>
  </si>
  <si>
    <t xml:space="preserve">Úprava existujúceho rozvádzača R103, montáž a zapojenie nových prístrojov, úprava krytu rozvádzača</t>
  </si>
  <si>
    <t xml:space="preserve">HZS000114.S</t>
  </si>
  <si>
    <t xml:space="preserve">Východisková revízia novej elektroinštalácie a rozvádzača R103 po úprave</t>
  </si>
</sst>
</file>

<file path=xl/styles.xml><?xml version="1.0" encoding="utf-8"?>
<styleSheet xmlns="http://schemas.openxmlformats.org/spreadsheetml/2006/main">
  <numFmts count="8">
    <numFmt numFmtId="164" formatCode="General"/>
    <numFmt numFmtId="165" formatCode="@"/>
    <numFmt numFmtId="166" formatCode="#,##0.00"/>
    <numFmt numFmtId="167" formatCode="#,##0.00%"/>
    <numFmt numFmtId="168" formatCode="General"/>
    <numFmt numFmtId="169" formatCode="dd\.mm\.yyyy"/>
    <numFmt numFmtId="170" formatCode="#,##0.00000"/>
    <numFmt numFmtId="171" formatCode="#,##0.000"/>
  </numFmts>
  <fonts count="41">
    <font>
      <sz val="8"/>
      <name val="Arial CE"/>
      <family val="2"/>
      <charset val="1"/>
    </font>
    <font>
      <sz val="10"/>
      <name val="Arial"/>
      <family val="0"/>
      <charset val="238"/>
    </font>
    <font>
      <sz val="10"/>
      <name val="Arial"/>
      <family val="0"/>
      <charset val="238"/>
    </font>
    <font>
      <sz val="10"/>
      <name val="Arial"/>
      <family val="0"/>
      <charset val="238"/>
    </font>
    <font>
      <sz val="8"/>
      <color rgb="FFFFFFFF"/>
      <name val="Arial CE"/>
      <family val="0"/>
      <charset val="1"/>
    </font>
    <font>
      <sz val="8"/>
      <color rgb="FF3366FF"/>
      <name val="Arial CE"/>
      <family val="0"/>
      <charset val="1"/>
    </font>
    <font>
      <b val="true"/>
      <sz val="14"/>
      <name val="Arial CE"/>
      <family val="0"/>
      <charset val="1"/>
    </font>
    <font>
      <b val="true"/>
      <sz val="12"/>
      <color rgb="FF969696"/>
      <name val="Arial CE"/>
      <family val="0"/>
      <charset val="1"/>
    </font>
    <font>
      <sz val="10"/>
      <color rgb="FF969696"/>
      <name val="Arial CE"/>
      <family val="0"/>
      <charset val="1"/>
    </font>
    <font>
      <sz val="10"/>
      <name val="Arial CE"/>
      <family val="0"/>
      <charset val="1"/>
    </font>
    <font>
      <b val="true"/>
      <sz val="8"/>
      <color rgb="FF969696"/>
      <name val="Arial CE"/>
      <family val="0"/>
      <charset val="1"/>
    </font>
    <font>
      <b val="true"/>
      <sz val="11"/>
      <name val="Arial CE"/>
      <family val="0"/>
      <charset val="1"/>
    </font>
    <font>
      <sz val="10"/>
      <color rgb="FF464646"/>
      <name val="Arial CE"/>
      <family val="0"/>
      <charset val="1"/>
    </font>
    <font>
      <b val="true"/>
      <sz val="10"/>
      <name val="Arial CE"/>
      <family val="0"/>
      <charset val="1"/>
    </font>
    <font>
      <sz val="10"/>
      <color rgb="FFFFFFFF"/>
      <name val="Arial CE"/>
      <family val="0"/>
      <charset val="1"/>
    </font>
    <font>
      <b val="true"/>
      <sz val="10"/>
      <color rgb="FFFFFFFF"/>
      <name val="Arial CE"/>
      <family val="0"/>
      <charset val="1"/>
    </font>
    <font>
      <b val="true"/>
      <sz val="10"/>
      <color rgb="FF969696"/>
      <name val="Arial CE"/>
      <family val="0"/>
      <charset val="1"/>
    </font>
    <font>
      <b val="true"/>
      <sz val="12"/>
      <name val="Arial CE"/>
      <family val="0"/>
      <charset val="1"/>
    </font>
    <font>
      <b val="true"/>
      <sz val="10"/>
      <color rgb="FF464646"/>
      <name val="Arial CE"/>
      <family val="0"/>
      <charset val="1"/>
    </font>
    <font>
      <sz val="12"/>
      <color rgb="FF969696"/>
      <name val="Arial CE"/>
      <family val="0"/>
      <charset val="1"/>
    </font>
    <font>
      <sz val="9"/>
      <name val="Arial CE"/>
      <family val="0"/>
      <charset val="1"/>
    </font>
    <font>
      <sz val="9"/>
      <color rgb="FF969696"/>
      <name val="Arial CE"/>
      <family val="0"/>
      <charset val="1"/>
    </font>
    <font>
      <b val="true"/>
      <sz val="12"/>
      <color rgb="FF960000"/>
      <name val="Arial CE"/>
      <family val="0"/>
      <charset val="1"/>
    </font>
    <font>
      <sz val="12"/>
      <name val="Arial CE"/>
      <family val="0"/>
      <charset val="1"/>
    </font>
    <font>
      <sz val="11"/>
      <name val="Arial CE"/>
      <family val="0"/>
      <charset val="1"/>
    </font>
    <font>
      <b val="true"/>
      <sz val="11"/>
      <color rgb="FF003366"/>
      <name val="Arial CE"/>
      <family val="0"/>
      <charset val="1"/>
    </font>
    <font>
      <sz val="11"/>
      <color rgb="FF003366"/>
      <name val="Arial CE"/>
      <family val="0"/>
      <charset val="1"/>
    </font>
    <font>
      <sz val="11"/>
      <color rgb="FF969696"/>
      <name val="Arial CE"/>
      <family val="0"/>
      <charset val="1"/>
    </font>
    <font>
      <sz val="18"/>
      <color rgb="FF0000FF"/>
      <name val="Wingdings 2"/>
      <family val="0"/>
      <charset val="1"/>
    </font>
    <font>
      <u val="single"/>
      <sz val="11"/>
      <color rgb="FF0000FF"/>
      <name val="Calibri"/>
      <family val="0"/>
      <charset val="1"/>
    </font>
    <font>
      <sz val="10"/>
      <color rgb="FF003366"/>
      <name val="Arial CE"/>
      <family val="0"/>
      <charset val="1"/>
    </font>
    <font>
      <b val="true"/>
      <sz val="10"/>
      <color rgb="FF003366"/>
      <name val="Arial CE"/>
      <family val="0"/>
      <charset val="1"/>
    </font>
    <font>
      <sz val="10"/>
      <color rgb="FF3366FF"/>
      <name val="Arial CE"/>
      <family val="0"/>
      <charset val="1"/>
    </font>
    <font>
      <sz val="8"/>
      <color rgb="FF969696"/>
      <name val="Arial CE"/>
      <family val="0"/>
      <charset val="1"/>
    </font>
    <font>
      <b val="true"/>
      <sz val="12"/>
      <color rgb="FF800000"/>
      <name val="Arial CE"/>
      <family val="0"/>
      <charset val="1"/>
    </font>
    <font>
      <sz val="12"/>
      <color rgb="FF003366"/>
      <name val="Arial CE"/>
      <family val="0"/>
      <charset val="1"/>
    </font>
    <font>
      <sz val="8"/>
      <color rgb="FF960000"/>
      <name val="Arial CE"/>
      <family val="0"/>
      <charset val="1"/>
    </font>
    <font>
      <b val="true"/>
      <sz val="8"/>
      <name val="Arial CE"/>
      <family val="0"/>
      <charset val="1"/>
    </font>
    <font>
      <sz val="8"/>
      <color rgb="FF003366"/>
      <name val="Arial CE"/>
      <family val="0"/>
      <charset val="1"/>
    </font>
    <font>
      <i val="true"/>
      <sz val="9"/>
      <color rgb="FF0000FF"/>
      <name val="Arial CE"/>
      <family val="0"/>
      <charset val="1"/>
    </font>
    <font>
      <i val="true"/>
      <sz val="8"/>
      <color rgb="FF0000FF"/>
      <name val="Arial CE"/>
      <family val="0"/>
      <charset val="1"/>
    </font>
  </fonts>
  <fills count="6">
    <fill>
      <patternFill patternType="none"/>
    </fill>
    <fill>
      <patternFill patternType="gray125"/>
    </fill>
    <fill>
      <patternFill patternType="solid">
        <fgColor rgb="FFC0C0C0"/>
        <bgColor rgb="FFBEBEBE"/>
      </patternFill>
    </fill>
    <fill>
      <patternFill patternType="solid">
        <fgColor rgb="FFFFFFCC"/>
        <bgColor rgb="FFFFFFFF"/>
      </patternFill>
    </fill>
    <fill>
      <patternFill patternType="solid">
        <fgColor rgb="FFBEBEBE"/>
        <bgColor rgb="FFC0C0C0"/>
      </patternFill>
    </fill>
    <fill>
      <patternFill patternType="solid">
        <fgColor rgb="FFD2D2D2"/>
        <bgColor rgb="FFC0C0C0"/>
      </patternFill>
    </fill>
  </fills>
  <borders count="24">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style="thin"/>
      <right/>
      <top/>
      <bottom/>
      <diagonal/>
    </border>
    <border diagonalUp="false" diagonalDown="false">
      <left/>
      <right/>
      <top style="hair"/>
      <bottom/>
      <diagonal/>
    </border>
    <border diagonalUp="false" diagonalDown="false">
      <left/>
      <right/>
      <top/>
      <bottom style="hair"/>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thin"/>
      <right/>
      <top/>
      <bottom style="thin"/>
      <diagonal/>
    </border>
    <border diagonalUp="false" diagonalDown="false">
      <left/>
      <right/>
      <top/>
      <bottom style="thin"/>
      <diagonal/>
    </border>
    <border diagonalUp="false" diagonalDown="false">
      <left style="hair">
        <color rgb="FF969696"/>
      </left>
      <right/>
      <top style="hair">
        <color rgb="FF969696"/>
      </top>
      <bottom/>
      <diagonal/>
    </border>
    <border diagonalUp="false" diagonalDown="false">
      <left/>
      <right/>
      <top style="hair">
        <color rgb="FF969696"/>
      </top>
      <bottom/>
      <diagonal/>
    </border>
    <border diagonalUp="false" diagonalDown="false">
      <left/>
      <right style="hair">
        <color rgb="FF969696"/>
      </right>
      <top style="hair">
        <color rgb="FF969696"/>
      </top>
      <bottom/>
      <diagonal/>
    </border>
    <border diagonalUp="false" diagonalDown="false">
      <left/>
      <right style="hair">
        <color rgb="FF969696"/>
      </right>
      <top/>
      <bottom/>
      <diagonal/>
    </border>
    <border diagonalUp="false" diagonalDown="false">
      <left style="hair">
        <color rgb="FF969696"/>
      </left>
      <right/>
      <top style="hair">
        <color rgb="FF969696"/>
      </top>
      <bottom style="hair">
        <color rgb="FF969696"/>
      </bottom>
      <diagonal/>
    </border>
    <border diagonalUp="false" diagonalDown="false">
      <left/>
      <right/>
      <top style="hair">
        <color rgb="FF969696"/>
      </top>
      <bottom style="hair">
        <color rgb="FF969696"/>
      </bottom>
      <diagonal/>
    </border>
    <border diagonalUp="false" diagonalDown="false">
      <left/>
      <right style="hair">
        <color rgb="FF969696"/>
      </right>
      <top style="hair">
        <color rgb="FF969696"/>
      </top>
      <bottom style="hair">
        <color rgb="FF969696"/>
      </bottom>
      <diagonal/>
    </border>
    <border diagonalUp="false" diagonalDown="false">
      <left style="hair">
        <color rgb="FF969696"/>
      </left>
      <right/>
      <top/>
      <bottom/>
      <diagonal/>
    </border>
    <border diagonalUp="false" diagonalDown="false">
      <left style="hair">
        <color rgb="FF969696"/>
      </left>
      <right/>
      <top/>
      <bottom style="hair">
        <color rgb="FF969696"/>
      </bottom>
      <diagonal/>
    </border>
    <border diagonalUp="false" diagonalDown="false">
      <left/>
      <right/>
      <top/>
      <bottom style="hair">
        <color rgb="FF969696"/>
      </bottom>
      <diagonal/>
    </border>
    <border diagonalUp="false" diagonalDown="false">
      <left/>
      <right style="hair">
        <color rgb="FF969696"/>
      </right>
      <top/>
      <bottom style="hair">
        <color rgb="FF969696"/>
      </bottom>
      <diagonal/>
    </border>
    <border diagonalUp="false" diagonalDown="false">
      <left/>
      <right style="thin"/>
      <top/>
      <bottom/>
      <diagonal/>
    </border>
    <border diagonalUp="false" diagonalDown="false">
      <left style="hair">
        <color rgb="FF969696"/>
      </left>
      <right style="hair">
        <color rgb="FF969696"/>
      </right>
      <top style="hair">
        <color rgb="FF969696"/>
      </top>
      <bottom style="hair">
        <color rgb="FF969696"/>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9" fillId="0" borderId="0" applyFont="true" applyBorder="false" applyAlignment="true" applyProtection="false">
      <alignment horizontal="general" vertical="bottom" textRotation="0" wrapText="false" indent="0" shrinkToFit="false"/>
    </xf>
  </cellStyleXfs>
  <cellXfs count="22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left" vertical="top"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9" fillId="3" borderId="0" xfId="0" applyFont="true" applyBorder="false" applyAlignment="true" applyProtection="true">
      <alignment horizontal="left" vertical="center" textRotation="0" wrapText="false" indent="0" shrinkToFit="false"/>
      <protection locked="false" hidden="false"/>
    </xf>
    <xf numFmtId="165" fontId="9" fillId="3" borderId="0" xfId="0" applyFont="true" applyBorder="false" applyAlignment="true" applyProtection="true">
      <alignment horizontal="left" vertical="center" textRotation="0" wrapText="false" indent="0" shrinkToFit="false"/>
      <protection locked="false" hidden="false"/>
    </xf>
    <xf numFmtId="165" fontId="9" fillId="3" borderId="0" xfId="0" applyFont="true" applyBorder="true" applyAlignment="true" applyProtection="true">
      <alignment horizontal="left" vertical="center" textRotation="0" wrapText="false" indent="0" shrinkToFit="false"/>
      <protection locked="fals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6" fontId="9"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0" borderId="5" xfId="0" applyFont="true" applyBorder="tru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6" fontId="13" fillId="0" borderId="5"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7"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6" fontId="15" fillId="0" borderId="0" xfId="0" applyFont="true" applyBorder="true" applyAlignment="true" applyProtection="false">
      <alignment horizontal="general" vertical="center" textRotation="0" wrapText="false" indent="0" shrinkToFit="fals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7" fontId="8" fillId="0" borderId="0" xfId="0" applyFont="true" applyBorder="true" applyAlignment="true" applyProtection="false">
      <alignment horizontal="left" vertical="center" textRotation="0" wrapText="false" indent="0" shrinkToFit="false"/>
      <protection locked="true" hidden="false"/>
    </xf>
    <xf numFmtId="166" fontId="16" fillId="0" borderId="0"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false" applyAlignment="true" applyProtection="false">
      <alignment horizontal="general" vertical="center" textRotation="0" wrapText="false" indent="0" shrinkToFit="false"/>
      <protection locked="true" hidden="false"/>
    </xf>
    <xf numFmtId="164" fontId="17" fillId="4" borderId="6" xfId="0" applyFont="true" applyBorder="true" applyAlignment="true" applyProtection="false">
      <alignment horizontal="left" vertical="center" textRotation="0" wrapText="false" indent="0" shrinkToFit="false"/>
      <protection locked="true" hidden="false"/>
    </xf>
    <xf numFmtId="164" fontId="0" fillId="4" borderId="7" xfId="0" applyFont="true" applyBorder="true" applyAlignment="true" applyProtection="false">
      <alignment horizontal="general" vertical="center" textRotation="0" wrapText="false" indent="0" shrinkToFit="false"/>
      <protection locked="true" hidden="false"/>
    </xf>
    <xf numFmtId="164" fontId="17" fillId="4" borderId="7" xfId="0" applyFont="true" applyBorder="true" applyAlignment="true" applyProtection="false">
      <alignment horizontal="center" vertical="center" textRotation="0" wrapText="false" indent="0" shrinkToFit="false"/>
      <protection locked="true" hidden="false"/>
    </xf>
    <xf numFmtId="164" fontId="17" fillId="4" borderId="7" xfId="0" applyFont="true" applyBorder="true" applyAlignment="true" applyProtection="false">
      <alignment horizontal="left" vertical="center" textRotation="0" wrapText="false" indent="0" shrinkToFit="false"/>
      <protection locked="true" hidden="false"/>
    </xf>
    <xf numFmtId="166" fontId="17" fillId="4" borderId="8" xfId="0" applyFont="true" applyBorder="true" applyAlignment="true" applyProtection="false">
      <alignment horizontal="general" vertical="center" textRotation="0" wrapText="false" indent="0" shrinkToFit="false"/>
      <protection locked="true" hidden="false"/>
    </xf>
    <xf numFmtId="164" fontId="0" fillId="0" borderId="3" xfId="0" applyFont="false" applyBorder="true" applyAlignment="true" applyProtection="false">
      <alignment horizontal="general" vertical="center" textRotation="0" wrapText="false" indent="0" shrinkToFit="false"/>
      <protection locked="true" hidden="false"/>
    </xf>
    <xf numFmtId="164" fontId="18"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fals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9" xfId="0" applyFont="true" applyBorder="true" applyAlignment="true" applyProtection="false">
      <alignment horizontal="general" vertical="center" textRotation="0" wrapText="fals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3"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3"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8" fontId="11" fillId="0" borderId="0" xfId="0" applyFont="true" applyBorder="true" applyAlignment="true" applyProtection="false">
      <alignment horizontal="left" vertical="center" textRotation="0" wrapText="true" indent="0" shrinkToFit="false"/>
      <protection locked="true" hidden="false"/>
    </xf>
    <xf numFmtId="168" fontId="13" fillId="0" borderId="0" xfId="0" applyFont="true" applyBorder="false" applyAlignment="true" applyProtection="false">
      <alignment horizontal="general" vertical="center" textRotation="0" wrapText="false" indent="0" shrinkToFit="false"/>
      <protection locked="true" hidden="false"/>
    </xf>
    <xf numFmtId="169" fontId="9" fillId="0" borderId="0" xfId="0" applyFont="true" applyBorder="true" applyAlignment="true" applyProtection="false">
      <alignment horizontal="left" vertical="center" textRotation="0" wrapText="false" indent="0" shrinkToFit="false"/>
      <protection locked="true" hidden="false"/>
    </xf>
    <xf numFmtId="168" fontId="9" fillId="0" borderId="0" xfId="0" applyFont="true" applyBorder="true" applyAlignment="true" applyProtection="false">
      <alignment horizontal="general" vertical="center" textRotation="0" wrapText="true" indent="0" shrinkToFit="false"/>
      <protection locked="true" hidden="false"/>
    </xf>
    <xf numFmtId="164" fontId="19"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20" fillId="5" borderId="6" xfId="0" applyFont="true" applyBorder="true" applyAlignment="true" applyProtection="false">
      <alignment horizontal="center" vertical="center" textRotation="0" wrapText="false" indent="0" shrinkToFit="false"/>
      <protection locked="true" hidden="false"/>
    </xf>
    <xf numFmtId="164" fontId="0" fillId="5" borderId="7" xfId="0" applyFont="true" applyBorder="true" applyAlignment="true" applyProtection="false">
      <alignment horizontal="general" vertical="center" textRotation="0" wrapText="false" indent="0" shrinkToFit="false"/>
      <protection locked="true" hidden="false"/>
    </xf>
    <xf numFmtId="164" fontId="20" fillId="5" borderId="7" xfId="0" applyFont="true" applyBorder="true" applyAlignment="true" applyProtection="false">
      <alignment horizontal="center" vertical="center" textRotation="0" wrapText="false" indent="0" shrinkToFit="false"/>
      <protection locked="true" hidden="false"/>
    </xf>
    <xf numFmtId="164" fontId="20" fillId="5" borderId="7" xfId="0" applyFont="true" applyBorder="true" applyAlignment="true" applyProtection="false">
      <alignment horizontal="right" vertical="center" textRotation="0" wrapText="false" indent="0" shrinkToFit="false"/>
      <protection locked="true" hidden="false"/>
    </xf>
    <xf numFmtId="164" fontId="20" fillId="5" borderId="8" xfId="0" applyFont="true" applyBorder="true" applyAlignment="true" applyProtection="false">
      <alignment horizontal="center" vertical="center" textRotation="0" wrapText="false" indent="0" shrinkToFit="false"/>
      <protection locked="true" hidden="false"/>
    </xf>
    <xf numFmtId="164" fontId="20" fillId="5" borderId="0" xfId="0" applyFont="true" applyBorder="false" applyAlignment="true" applyProtection="false">
      <alignment horizontal="center" vertical="center" textRotation="0" wrapText="false" indent="0" shrinkToFit="false"/>
      <protection locked="true" hidden="false"/>
    </xf>
    <xf numFmtId="164" fontId="21" fillId="0" borderId="15" xfId="0" applyFont="true" applyBorder="true" applyAlignment="true" applyProtection="false">
      <alignment horizontal="center" vertical="center" textRotation="0" wrapText="true" indent="0" shrinkToFit="false"/>
      <protection locked="true" hidden="false"/>
    </xf>
    <xf numFmtId="164" fontId="21" fillId="0" borderId="16" xfId="0" applyFont="true" applyBorder="true" applyAlignment="true" applyProtection="false">
      <alignment horizontal="center" vertical="center" textRotation="0" wrapText="true" indent="0" shrinkToFit="false"/>
      <protection locked="true" hidden="false"/>
    </xf>
    <xf numFmtId="164" fontId="21" fillId="0" borderId="17"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4" fontId="0" fillId="0" borderId="12" xfId="0" applyFont="true" applyBorder="tru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7" fillId="0" borderId="3" xfId="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6" fontId="22" fillId="0" borderId="0" xfId="0" applyFont="true" applyBorder="true" applyAlignment="true" applyProtection="false">
      <alignment horizontal="right" vertical="center" textRotation="0" wrapText="false" indent="0" shrinkToFit="false"/>
      <protection locked="true" hidden="false"/>
    </xf>
    <xf numFmtId="166" fontId="22" fillId="0" borderId="0" xfId="0" applyFont="true" applyBorder="tru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6" fontId="19" fillId="0" borderId="18" xfId="0" applyFont="true" applyBorder="true" applyAlignment="true" applyProtection="false">
      <alignment horizontal="general" vertical="center" textRotation="0" wrapText="false" indent="0" shrinkToFit="false"/>
      <protection locked="true" hidden="false"/>
    </xf>
    <xf numFmtId="166" fontId="19" fillId="0" borderId="0" xfId="0" applyFont="true" applyBorder="true" applyAlignment="true" applyProtection="false">
      <alignment horizontal="general" vertical="center" textRotation="0" wrapText="false" indent="0" shrinkToFit="false"/>
      <protection locked="true" hidden="false"/>
    </xf>
    <xf numFmtId="170" fontId="19" fillId="0" borderId="0" xfId="0" applyFont="true" applyBorder="true" applyAlignment="true" applyProtection="false">
      <alignment horizontal="general" vertical="center" textRotation="0" wrapText="false" indent="0" shrinkToFit="false"/>
      <protection locked="true" hidden="false"/>
    </xf>
    <xf numFmtId="166" fontId="19" fillId="0" borderId="14" xfId="0" applyFont="true" applyBorder="tru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4" fillId="0" borderId="3" xfId="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false" indent="0" shrinkToFit="false"/>
      <protection locked="true" hidden="false"/>
    </xf>
    <xf numFmtId="166" fontId="26" fillId="0" borderId="0" xfId="0" applyFont="true" applyBorder="true" applyAlignment="true" applyProtection="false">
      <alignment horizontal="right" vertical="center" textRotation="0" wrapText="false" indent="0" shrinkToFit="false"/>
      <protection locked="true" hidden="false"/>
    </xf>
    <xf numFmtId="166" fontId="26"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6" fontId="27" fillId="0" borderId="18" xfId="0" applyFont="true" applyBorder="true" applyAlignment="true" applyProtection="false">
      <alignment horizontal="general" vertical="center" textRotation="0" wrapText="false" indent="0" shrinkToFit="false"/>
      <protection locked="true" hidden="false"/>
    </xf>
    <xf numFmtId="166" fontId="27" fillId="0" borderId="0" xfId="0" applyFont="true" applyBorder="true" applyAlignment="true" applyProtection="false">
      <alignment horizontal="general" vertical="center" textRotation="0" wrapText="false" indent="0" shrinkToFit="false"/>
      <protection locked="true" hidden="false"/>
    </xf>
    <xf numFmtId="170" fontId="27" fillId="0" borderId="0" xfId="0" applyFont="true" applyBorder="true" applyAlignment="true" applyProtection="false">
      <alignment horizontal="general" vertical="center" textRotation="0" wrapText="false" indent="0" shrinkToFit="false"/>
      <protection locked="true" hidden="false"/>
    </xf>
    <xf numFmtId="166" fontId="27" fillId="0" borderId="14" xfId="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8" fillId="0" borderId="0" xfId="20" applyFont="true" applyBorder="true" applyAlignment="true" applyProtection="true">
      <alignment horizontal="center"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31" fillId="0" borderId="0" xfId="0" applyFont="true" applyBorder="true" applyAlignment="true" applyProtection="false">
      <alignment horizontal="left" vertical="center" textRotation="0" wrapText="true" indent="0" shrinkToFit="false"/>
      <protection locked="true" hidden="false"/>
    </xf>
    <xf numFmtId="166" fontId="30"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6" fontId="8" fillId="0" borderId="18" xfId="0" applyFont="true" applyBorder="true" applyAlignment="true" applyProtection="false">
      <alignment horizontal="general" vertical="center" textRotation="0" wrapText="false" indent="0" shrinkToFit="false"/>
      <protection locked="true" hidden="false"/>
    </xf>
    <xf numFmtId="166" fontId="8" fillId="0" borderId="0" xfId="0" applyFont="true" applyBorder="true" applyAlignment="true" applyProtection="false">
      <alignment horizontal="general" vertical="center" textRotation="0" wrapText="false" indent="0" shrinkToFit="false"/>
      <protection locked="true" hidden="false"/>
    </xf>
    <xf numFmtId="170" fontId="8" fillId="0" borderId="0" xfId="0" applyFont="true" applyBorder="true" applyAlignment="true" applyProtection="false">
      <alignment horizontal="general" vertical="center" textRotation="0" wrapText="false" indent="0" shrinkToFit="false"/>
      <protection locked="true" hidden="false"/>
    </xf>
    <xf numFmtId="166" fontId="8" fillId="0" borderId="14" xfId="0" applyFont="true" applyBorder="true" applyAlignment="true" applyProtection="false">
      <alignment horizontal="general" vertical="center" textRotation="0" wrapText="false" indent="0" shrinkToFit="false"/>
      <protection locked="true" hidden="false"/>
    </xf>
    <xf numFmtId="166" fontId="8" fillId="0" borderId="19" xfId="0" applyFont="true" applyBorder="true" applyAlignment="true" applyProtection="false">
      <alignment horizontal="general" vertical="center" textRotation="0" wrapText="false" indent="0" shrinkToFit="false"/>
      <protection locked="true" hidden="false"/>
    </xf>
    <xf numFmtId="166" fontId="8" fillId="0" borderId="20" xfId="0" applyFont="true" applyBorder="true" applyAlignment="true" applyProtection="false">
      <alignment horizontal="general" vertical="center" textRotation="0" wrapText="false" indent="0" shrinkToFit="false"/>
      <protection locked="true" hidden="false"/>
    </xf>
    <xf numFmtId="170" fontId="8" fillId="0" borderId="20" xfId="0" applyFont="true" applyBorder="true" applyAlignment="true" applyProtection="false">
      <alignment horizontal="general" vertical="center" textRotation="0" wrapText="false" indent="0" shrinkToFit="false"/>
      <protection locked="true" hidden="false"/>
    </xf>
    <xf numFmtId="166" fontId="8" fillId="0" borderId="21" xfId="0" applyFont="true" applyBorder="true" applyAlignment="true" applyProtection="false">
      <alignment horizontal="general" vertical="center" textRotation="0" wrapText="false" indent="0" shrinkToFit="false"/>
      <protection locked="true" hidden="false"/>
    </xf>
    <xf numFmtId="164" fontId="0" fillId="0" borderId="22" xfId="0" applyFont="true" applyBorder="true" applyAlignment="tru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66" fontId="30" fillId="3" borderId="0" xfId="0" applyFont="true" applyBorder="true" applyAlignment="true" applyProtection="true">
      <alignment horizontal="general" vertical="center" textRotation="0" wrapText="false" indent="0" shrinkToFit="false"/>
      <protection locked="false" hidden="false"/>
    </xf>
    <xf numFmtId="167" fontId="8" fillId="3" borderId="18" xfId="0" applyFont="true" applyBorder="true" applyAlignment="true" applyProtection="true">
      <alignment horizontal="center" vertical="center" textRotation="0" wrapText="false" indent="0" shrinkToFit="false"/>
      <protection locked="false" hidden="false"/>
    </xf>
    <xf numFmtId="164" fontId="8" fillId="3" borderId="0" xfId="0" applyFont="true" applyBorder="true" applyAlignment="true" applyProtection="true">
      <alignment horizontal="center" vertical="center" textRotation="0" wrapText="false" indent="0" shrinkToFit="false"/>
      <protection locked="false" hidden="false"/>
    </xf>
    <xf numFmtId="166" fontId="0" fillId="0" borderId="0" xfId="0" applyFont="true" applyBorder="false" applyAlignment="true" applyProtection="false">
      <alignment horizontal="general" vertical="center" textRotation="0" wrapText="false" indent="0" shrinkToFit="false"/>
      <protection locked="true" hidden="false"/>
    </xf>
    <xf numFmtId="164" fontId="30" fillId="3" borderId="0" xfId="0" applyFont="true" applyBorder="true" applyAlignment="true" applyProtection="true">
      <alignment horizontal="left" vertical="center" textRotation="0" wrapText="false" indent="0" shrinkToFit="false"/>
      <protection locked="false" hidden="false"/>
    </xf>
    <xf numFmtId="167" fontId="8" fillId="3" borderId="19" xfId="0" applyFont="true" applyBorder="true" applyAlignment="true" applyProtection="true">
      <alignment horizontal="center" vertical="center" textRotation="0" wrapText="false" indent="0" shrinkToFit="false"/>
      <protection locked="false" hidden="false"/>
    </xf>
    <xf numFmtId="164" fontId="8" fillId="3" borderId="20" xfId="0" applyFont="true" applyBorder="true" applyAlignment="true" applyProtection="true">
      <alignment horizontal="center" vertical="center" textRotation="0" wrapText="false" indent="0" shrinkToFit="false"/>
      <protection locked="false" hidden="false"/>
    </xf>
    <xf numFmtId="164" fontId="22" fillId="5" borderId="0" xfId="0" applyFont="true" applyBorder="false" applyAlignment="true" applyProtection="false">
      <alignment horizontal="left"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6" fontId="22" fillId="5" borderId="0" xfId="0" applyFont="true" applyBorder="true" applyAlignment="true" applyProtection="false">
      <alignment horizontal="general" vertical="center" textRotation="0" wrapText="false" indent="0" shrinkToFit="false"/>
      <protection locked="true" hidden="false"/>
    </xf>
    <xf numFmtId="164" fontId="32" fillId="0" borderId="0" xfId="0" applyFont="true" applyBorder="false" applyAlignment="true" applyProtection="false">
      <alignment horizontal="left" vertical="center" textRotation="0" wrapText="false" indent="0" shrinkToFit="false"/>
      <protection locked="true" hidden="false"/>
    </xf>
    <xf numFmtId="168" fontId="8"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9" fontId="9" fillId="0" borderId="0" xfId="0" applyFont="true" applyBorder="false" applyAlignment="true" applyProtection="false">
      <alignment horizontal="left" vertical="center" textRotation="0" wrapText="false" indent="0" shrinkToFit="false"/>
      <protection locked="true" hidden="false"/>
    </xf>
    <xf numFmtId="168" fontId="9" fillId="3" borderId="0"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3" xfId="0" applyFont="true" applyBorder="true" applyAlignment="true" applyProtection="false">
      <alignment horizontal="general" vertical="center" textRotation="0" wrapText="true" indent="0" shrinkToFit="false"/>
      <protection locked="true" hidden="false"/>
    </xf>
    <xf numFmtId="164" fontId="0" fillId="0" borderId="3" xfId="0" applyFont="fals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6" fontId="22"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right" vertical="center" textRotation="0" wrapText="false" indent="0" shrinkToFit="false"/>
      <protection locked="true" hidden="false"/>
    </xf>
    <xf numFmtId="164" fontId="33" fillId="0" borderId="0" xfId="0" applyFont="true" applyBorder="false" applyAlignment="true" applyProtection="false">
      <alignment horizontal="left" vertical="center" textRotation="0" wrapText="false" indent="0" shrinkToFit="false"/>
      <protection locked="true" hidden="false"/>
    </xf>
    <xf numFmtId="166" fontId="1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7" fontId="14" fillId="0" borderId="0" xfId="0" applyFont="true" applyBorder="false" applyAlignment="true" applyProtection="false">
      <alignment horizontal="right" vertical="center" textRotation="0" wrapText="false" indent="0" shrinkToFit="false"/>
      <protection locked="true" hidden="false"/>
    </xf>
    <xf numFmtId="166" fontId="8" fillId="0" borderId="0" xfId="0" applyFont="true" applyBorder="false" applyAlignment="true" applyProtection="false">
      <alignment horizontal="general" vertical="center" textRotation="0" wrapText="false" indent="0" shrinkToFit="false"/>
      <protection locked="true" hidden="false"/>
    </xf>
    <xf numFmtId="167" fontId="8" fillId="0" borderId="0" xfId="0" applyFont="true" applyBorder="false" applyAlignment="true" applyProtection="false">
      <alignment horizontal="right" vertical="center" textRotation="0" wrapText="false" indent="0" shrinkToFit="false"/>
      <protection locked="true" hidden="false"/>
    </xf>
    <xf numFmtId="164" fontId="17" fillId="5" borderId="6" xfId="0" applyFont="true" applyBorder="true" applyAlignment="true" applyProtection="false">
      <alignment horizontal="left" vertical="center" textRotation="0" wrapText="false" indent="0" shrinkToFit="false"/>
      <protection locked="true" hidden="false"/>
    </xf>
    <xf numFmtId="164" fontId="17" fillId="5" borderId="7" xfId="0" applyFont="true" applyBorder="true" applyAlignment="true" applyProtection="false">
      <alignment horizontal="right" vertical="center" textRotation="0" wrapText="false" indent="0" shrinkToFit="false"/>
      <protection locked="true" hidden="false"/>
    </xf>
    <xf numFmtId="164" fontId="17" fillId="5" borderId="7" xfId="0" applyFont="true" applyBorder="true" applyAlignment="true" applyProtection="false">
      <alignment horizontal="center" vertical="center" textRotation="0" wrapText="false" indent="0" shrinkToFit="false"/>
      <protection locked="true" hidden="false"/>
    </xf>
    <xf numFmtId="166" fontId="17" fillId="5" borderId="7" xfId="0" applyFont="true" applyBorder="true" applyAlignment="true" applyProtection="false">
      <alignment horizontal="general" vertical="center" textRotation="0" wrapText="false" indent="0" shrinkToFit="false"/>
      <protection locked="true" hidden="false"/>
    </xf>
    <xf numFmtId="164" fontId="0" fillId="5" borderId="8"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right" vertical="center" textRotation="0" wrapText="false" indent="0" shrinkToFit="false"/>
      <protection locked="true" hidden="false"/>
    </xf>
    <xf numFmtId="168" fontId="9" fillId="0" borderId="0" xfId="0" applyFont="true" applyBorder="false" applyAlignment="true" applyProtection="false">
      <alignment horizontal="left" vertical="center" textRotation="0" wrapText="true" indent="0" shrinkToFit="false"/>
      <protection locked="true" hidden="false"/>
    </xf>
    <xf numFmtId="164" fontId="20" fillId="5" borderId="0" xfId="0" applyFont="true" applyBorder="false" applyAlignment="true" applyProtection="false">
      <alignment horizontal="left" vertical="center" textRotation="0" wrapText="false" indent="0" shrinkToFit="false"/>
      <protection locked="true" hidden="false"/>
    </xf>
    <xf numFmtId="164" fontId="20" fillId="5" borderId="0" xfId="0" applyFont="true" applyBorder="false" applyAlignment="true" applyProtection="false">
      <alignment horizontal="right" vertical="center" textRotation="0" wrapText="false" indent="0" shrinkToFit="false"/>
      <protection locked="true" hidden="false"/>
    </xf>
    <xf numFmtId="164" fontId="34" fillId="0" borderId="0" xfId="0" applyFont="true" applyBorder="false" applyAlignment="true" applyProtection="false">
      <alignment horizontal="left" vertical="center" textRotation="0" wrapText="false" indent="0" shrinkToFit="false"/>
      <protection locked="true" hidden="false"/>
    </xf>
    <xf numFmtId="164" fontId="35" fillId="0" borderId="0" xfId="0" applyFont="true" applyBorder="false" applyAlignment="true" applyProtection="false">
      <alignment horizontal="general" vertical="center" textRotation="0" wrapText="false" indent="0" shrinkToFit="false"/>
      <protection locked="true" hidden="false"/>
    </xf>
    <xf numFmtId="164" fontId="35" fillId="0" borderId="3" xfId="0" applyFont="true" applyBorder="true" applyAlignment="true" applyProtection="false">
      <alignment horizontal="general" vertical="center" textRotation="0" wrapText="false" indent="0" shrinkToFit="false"/>
      <protection locked="true" hidden="false"/>
    </xf>
    <xf numFmtId="164" fontId="35" fillId="0" borderId="20" xfId="0" applyFont="true" applyBorder="true" applyAlignment="true" applyProtection="false">
      <alignment horizontal="left" vertical="center" textRotation="0" wrapText="false" indent="0" shrinkToFit="false"/>
      <protection locked="true" hidden="false"/>
    </xf>
    <xf numFmtId="164" fontId="35" fillId="0" borderId="20" xfId="0" applyFont="true" applyBorder="true" applyAlignment="true" applyProtection="false">
      <alignment horizontal="general" vertical="center" textRotation="0" wrapText="false" indent="0" shrinkToFit="false"/>
      <protection locked="true" hidden="false"/>
    </xf>
    <xf numFmtId="166" fontId="35" fillId="0" borderId="20" xfId="0" applyFont="true" applyBorder="true" applyAlignment="true" applyProtection="false">
      <alignment horizontal="general" vertical="center" textRotation="0" wrapText="false" indent="0" shrinkToFit="false"/>
      <protection locked="true" hidden="false"/>
    </xf>
    <xf numFmtId="164" fontId="30" fillId="0" borderId="3" xfId="0" applyFont="true" applyBorder="true" applyAlignment="true" applyProtection="false">
      <alignment horizontal="general" vertical="center" textRotation="0" wrapText="false" indent="0" shrinkToFit="false"/>
      <protection locked="true" hidden="false"/>
    </xf>
    <xf numFmtId="164" fontId="30" fillId="0" borderId="20" xfId="0" applyFont="true" applyBorder="true" applyAlignment="true" applyProtection="false">
      <alignment horizontal="left" vertical="center" textRotation="0" wrapText="false" indent="0" shrinkToFit="false"/>
      <protection locked="true" hidden="false"/>
    </xf>
    <xf numFmtId="164" fontId="30" fillId="0" borderId="20" xfId="0" applyFont="true" applyBorder="true" applyAlignment="true" applyProtection="false">
      <alignment horizontal="general" vertical="center" textRotation="0" wrapText="false" indent="0" shrinkToFit="false"/>
      <protection locked="true" hidden="false"/>
    </xf>
    <xf numFmtId="166" fontId="30" fillId="0" borderId="2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20" fillId="5" borderId="15" xfId="0" applyFont="true" applyBorder="true" applyAlignment="true" applyProtection="false">
      <alignment horizontal="center" vertical="center" textRotation="0" wrapText="true" indent="0" shrinkToFit="false"/>
      <protection locked="true" hidden="false"/>
    </xf>
    <xf numFmtId="164" fontId="20" fillId="5" borderId="16" xfId="0" applyFont="true" applyBorder="true" applyAlignment="true" applyProtection="false">
      <alignment horizontal="center" vertical="center" textRotation="0" wrapText="true" indent="0" shrinkToFit="false"/>
      <protection locked="true" hidden="false"/>
    </xf>
    <xf numFmtId="164" fontId="20" fillId="5" borderId="17" xfId="0" applyFont="true" applyBorder="true" applyAlignment="true" applyProtection="false">
      <alignment horizontal="center" vertical="center" textRotation="0" wrapText="true" indent="0" shrinkToFit="false"/>
      <protection locked="true" hidden="false"/>
    </xf>
    <xf numFmtId="164" fontId="20" fillId="5" borderId="0" xfId="0" applyFont="true" applyBorder="fals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6" fontId="22" fillId="0" borderId="0" xfId="0" applyFont="true" applyBorder="false" applyAlignment="true" applyProtection="false">
      <alignment horizontal="general" vertical="bottom" textRotation="0" wrapText="false" indent="0" shrinkToFit="false"/>
      <protection locked="true" hidden="false"/>
    </xf>
    <xf numFmtId="170" fontId="36" fillId="0" borderId="12" xfId="0" applyFont="true" applyBorder="true" applyAlignment="true" applyProtection="false">
      <alignment horizontal="general" vertical="bottom" textRotation="0" wrapText="false" indent="0" shrinkToFit="false"/>
      <protection locked="true" hidden="false"/>
    </xf>
    <xf numFmtId="170" fontId="36" fillId="0" borderId="13" xfId="0" applyFont="true" applyBorder="true" applyAlignment="true" applyProtection="false">
      <alignment horizontal="general" vertical="bottom" textRotation="0" wrapText="false" indent="0" shrinkToFit="false"/>
      <protection locked="true" hidden="false"/>
    </xf>
    <xf numFmtId="166" fontId="37" fillId="0" borderId="0" xfId="0" applyFont="true" applyBorder="false" applyAlignment="true" applyProtection="false">
      <alignment horizontal="general" vertical="center"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38" fillId="0" borderId="3"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left" vertical="bottom" textRotation="0" wrapText="false" indent="0" shrinkToFit="false"/>
      <protection locked="true" hidden="false"/>
    </xf>
    <xf numFmtId="164" fontId="35" fillId="0" borderId="0" xfId="0" applyFont="true" applyBorder="fals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true">
      <alignment horizontal="general" vertical="bottom" textRotation="0" wrapText="false" indent="0" shrinkToFit="false"/>
      <protection locked="false" hidden="false"/>
    </xf>
    <xf numFmtId="166" fontId="35" fillId="0" borderId="0" xfId="0" applyFont="true" applyBorder="false" applyAlignment="true" applyProtection="false">
      <alignment horizontal="general" vertical="bottom" textRotation="0" wrapText="false" indent="0" shrinkToFit="false"/>
      <protection locked="true" hidden="false"/>
    </xf>
    <xf numFmtId="164" fontId="38" fillId="0" borderId="18"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70" fontId="38" fillId="0" borderId="0" xfId="0" applyFont="true" applyBorder="true" applyAlignment="true" applyProtection="false">
      <alignment horizontal="general" vertical="bottom" textRotation="0" wrapText="false" indent="0" shrinkToFit="false"/>
      <protection locked="true" hidden="false"/>
    </xf>
    <xf numFmtId="170" fontId="38" fillId="0" borderId="14"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center" vertical="bottom" textRotation="0" wrapText="false" indent="0" shrinkToFit="false"/>
      <protection locked="true" hidden="false"/>
    </xf>
    <xf numFmtId="166" fontId="38"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left" vertical="bottom" textRotation="0" wrapText="false" indent="0" shrinkToFit="false"/>
      <protection locked="true" hidden="false"/>
    </xf>
    <xf numFmtId="166" fontId="30" fillId="0" borderId="0" xfId="0" applyFont="true" applyBorder="false" applyAlignment="true" applyProtection="false">
      <alignment horizontal="general" vertical="bottom" textRotation="0" wrapText="false" indent="0" shrinkToFit="false"/>
      <protection locked="true" hidden="false"/>
    </xf>
    <xf numFmtId="164" fontId="0" fillId="0" borderId="3" xfId="0" applyFont="true" applyBorder="true" applyAlignment="true" applyProtection="true">
      <alignment horizontal="general" vertical="center" textRotation="0" wrapText="false" indent="0" shrinkToFit="false"/>
      <protection locked="false" hidden="false"/>
    </xf>
    <xf numFmtId="164" fontId="20" fillId="0" borderId="23" xfId="0" applyFont="true" applyBorder="true" applyAlignment="true" applyProtection="true">
      <alignment horizontal="center" vertical="center" textRotation="0" wrapText="false" indent="0" shrinkToFit="false"/>
      <protection locked="false" hidden="false"/>
    </xf>
    <xf numFmtId="165" fontId="20" fillId="0" borderId="23" xfId="0" applyFont="true" applyBorder="true" applyAlignment="true" applyProtection="true">
      <alignment horizontal="left" vertical="center" textRotation="0" wrapText="true" indent="0" shrinkToFit="false"/>
      <protection locked="false" hidden="false"/>
    </xf>
    <xf numFmtId="164" fontId="20" fillId="0" borderId="23" xfId="0" applyFont="true" applyBorder="true" applyAlignment="true" applyProtection="true">
      <alignment horizontal="left" vertical="center" textRotation="0" wrapText="true" indent="0" shrinkToFit="false"/>
      <protection locked="false" hidden="false"/>
    </xf>
    <xf numFmtId="164" fontId="20" fillId="0" borderId="23" xfId="0" applyFont="true" applyBorder="true" applyAlignment="true" applyProtection="true">
      <alignment horizontal="center" vertical="center" textRotation="0" wrapText="true" indent="0" shrinkToFit="false"/>
      <protection locked="false" hidden="false"/>
    </xf>
    <xf numFmtId="171" fontId="20" fillId="0" borderId="23" xfId="0" applyFont="true" applyBorder="true" applyAlignment="true" applyProtection="true">
      <alignment horizontal="general" vertical="center" textRotation="0" wrapText="false" indent="0" shrinkToFit="false"/>
      <protection locked="false" hidden="false"/>
    </xf>
    <xf numFmtId="166" fontId="20" fillId="3" borderId="23" xfId="0" applyFont="true" applyBorder="true" applyAlignment="true" applyProtection="true">
      <alignment horizontal="general" vertical="center" textRotation="0" wrapText="false" indent="0" shrinkToFit="false"/>
      <protection locked="false" hidden="false"/>
    </xf>
    <xf numFmtId="166" fontId="20" fillId="0" borderId="23" xfId="0" applyFont="true" applyBorder="true" applyAlignment="true" applyProtection="true">
      <alignment horizontal="general" vertical="center" textRotation="0" wrapText="false" indent="0" shrinkToFit="false"/>
      <protection locked="false" hidden="false"/>
    </xf>
    <xf numFmtId="164" fontId="0" fillId="0" borderId="23" xfId="0" applyFont="true" applyBorder="true" applyAlignment="true" applyProtection="true">
      <alignment horizontal="general" vertical="center" textRotation="0" wrapText="false" indent="0" shrinkToFit="false"/>
      <protection locked="false" hidden="false"/>
    </xf>
    <xf numFmtId="164" fontId="21" fillId="3" borderId="18" xfId="0" applyFont="true" applyBorder="true" applyAlignment="true" applyProtection="true">
      <alignment horizontal="left" vertical="center" textRotation="0" wrapText="false" indent="0" shrinkToFit="false"/>
      <protection locked="false" hidden="false"/>
    </xf>
    <xf numFmtId="164" fontId="21" fillId="0" borderId="0" xfId="0" applyFont="true" applyBorder="true" applyAlignment="true" applyProtection="false">
      <alignment horizontal="center" vertical="center" textRotation="0" wrapText="false" indent="0" shrinkToFit="false"/>
      <protection locked="true" hidden="false"/>
    </xf>
    <xf numFmtId="170" fontId="21" fillId="0" borderId="0" xfId="0" applyFont="true" applyBorder="true" applyAlignment="true" applyProtection="false">
      <alignment horizontal="general" vertical="center" textRotation="0" wrapText="false" indent="0" shrinkToFit="false"/>
      <protection locked="true" hidden="false"/>
    </xf>
    <xf numFmtId="170" fontId="21" fillId="0" borderId="14" xfId="0" applyFont="true" applyBorder="tru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left" vertical="center" textRotation="0" wrapText="false" indent="0" shrinkToFit="false"/>
      <protection locked="true" hidden="false"/>
    </xf>
    <xf numFmtId="164" fontId="39" fillId="0" borderId="23" xfId="0" applyFont="true" applyBorder="true" applyAlignment="true" applyProtection="true">
      <alignment horizontal="center" vertical="center" textRotation="0" wrapText="false" indent="0" shrinkToFit="false"/>
      <protection locked="false" hidden="false"/>
    </xf>
    <xf numFmtId="165" fontId="39" fillId="0" borderId="23" xfId="0" applyFont="true" applyBorder="true" applyAlignment="true" applyProtection="true">
      <alignment horizontal="left" vertical="center" textRotation="0" wrapText="true" indent="0" shrinkToFit="false"/>
      <protection locked="false" hidden="false"/>
    </xf>
    <xf numFmtId="164" fontId="39" fillId="0" borderId="23" xfId="0" applyFont="true" applyBorder="true" applyAlignment="true" applyProtection="true">
      <alignment horizontal="left" vertical="center" textRotation="0" wrapText="true" indent="0" shrinkToFit="false"/>
      <protection locked="false" hidden="false"/>
    </xf>
    <xf numFmtId="164" fontId="39" fillId="0" borderId="23" xfId="0" applyFont="true" applyBorder="true" applyAlignment="true" applyProtection="true">
      <alignment horizontal="center" vertical="center" textRotation="0" wrapText="true" indent="0" shrinkToFit="false"/>
      <protection locked="false" hidden="false"/>
    </xf>
    <xf numFmtId="171" fontId="39" fillId="0" borderId="23" xfId="0" applyFont="true" applyBorder="true" applyAlignment="true" applyProtection="true">
      <alignment horizontal="general" vertical="center" textRotation="0" wrapText="false" indent="0" shrinkToFit="false"/>
      <protection locked="false" hidden="false"/>
    </xf>
    <xf numFmtId="166" fontId="39" fillId="3" borderId="23" xfId="0" applyFont="true" applyBorder="true" applyAlignment="true" applyProtection="true">
      <alignment horizontal="general" vertical="center" textRotation="0" wrapText="false" indent="0" shrinkToFit="false"/>
      <protection locked="false" hidden="false"/>
    </xf>
    <xf numFmtId="166" fontId="39" fillId="0" borderId="23" xfId="0" applyFont="true" applyBorder="true" applyAlignment="true" applyProtection="true">
      <alignment horizontal="general" vertical="center" textRotation="0" wrapText="false" indent="0" shrinkToFit="false"/>
      <protection locked="false" hidden="false"/>
    </xf>
    <xf numFmtId="164" fontId="40" fillId="0" borderId="23" xfId="0" applyFont="true" applyBorder="true" applyAlignment="true" applyProtection="true">
      <alignment horizontal="general" vertical="center" textRotation="0" wrapText="false" indent="0" shrinkToFit="false"/>
      <protection locked="false" hidden="false"/>
    </xf>
    <xf numFmtId="164" fontId="40" fillId="0" borderId="3" xfId="0" applyFont="true" applyBorder="true" applyAlignment="true" applyProtection="false">
      <alignment horizontal="general" vertical="center" textRotation="0" wrapText="false" indent="0" shrinkToFit="false"/>
      <protection locked="true" hidden="false"/>
    </xf>
    <xf numFmtId="164" fontId="39" fillId="3" borderId="18" xfId="0" applyFont="true" applyBorder="true" applyAlignment="true" applyProtection="true">
      <alignment horizontal="left" vertical="center" textRotation="0" wrapText="false" indent="0" shrinkToFit="false"/>
      <protection locked="false" hidden="false"/>
    </xf>
    <xf numFmtId="164" fontId="39" fillId="0" borderId="0" xfId="0" applyFont="true" applyBorder="true" applyAlignment="true" applyProtection="false">
      <alignment horizontal="center" vertical="center" textRotation="0" wrapText="false" indent="0" shrinkToFit="false"/>
      <protection locked="true" hidden="false"/>
    </xf>
    <xf numFmtId="171" fontId="20" fillId="3" borderId="23" xfId="0" applyFont="true" applyBorder="true" applyAlignment="true" applyProtection="true">
      <alignment horizontal="general" vertical="center" textRotation="0" wrapText="false" indent="0" shrinkToFit="false"/>
      <protection locked="false" hidden="false"/>
    </xf>
    <xf numFmtId="164" fontId="21" fillId="3" borderId="19" xfId="0" applyFont="true" applyBorder="true" applyAlignment="true" applyProtection="true">
      <alignment horizontal="left" vertical="center" textRotation="0" wrapText="false" indent="0" shrinkToFit="false"/>
      <protection locked="false" hidden="false"/>
    </xf>
    <xf numFmtId="164" fontId="21" fillId="0" borderId="20" xfId="0" applyFont="true" applyBorder="true" applyAlignment="true" applyProtection="false">
      <alignment horizontal="center" vertical="center" textRotation="0" wrapText="false" indent="0" shrinkToFit="false"/>
      <protection locked="true" hidden="false"/>
    </xf>
    <xf numFmtId="164" fontId="0" fillId="0" borderId="20" xfId="0" applyFont="true" applyBorder="true" applyAlignment="true" applyProtection="false">
      <alignment horizontal="general" vertical="center" textRotation="0" wrapText="false" indent="0" shrinkToFit="false"/>
      <protection locked="true" hidden="false"/>
    </xf>
    <xf numFmtId="170" fontId="21" fillId="0" borderId="20" xfId="0" applyFont="true" applyBorder="true" applyAlignment="true" applyProtection="false">
      <alignment horizontal="general" vertical="center" textRotation="0" wrapText="false" indent="0" shrinkToFit="false"/>
      <protection locked="true" hidden="false"/>
    </xf>
    <xf numFmtId="170" fontId="21" fillId="0" borderId="2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2D2D2"/>
      <rgbColor rgb="FF000080"/>
      <rgbColor rgb="FFFF00FF"/>
      <rgbColor rgb="FFFFFF00"/>
      <rgbColor rgb="FF00FFFF"/>
      <rgbColor rgb="FF800080"/>
      <rgbColor rgb="FF960000"/>
      <rgbColor rgb="FF008080"/>
      <rgbColor rgb="FF0000FF"/>
      <rgbColor rgb="FF00CCFF"/>
      <rgbColor rgb="FFCCFFFF"/>
      <rgbColor rgb="FFCCFFCC"/>
      <rgbColor rgb="FFFFFF99"/>
      <rgbColor rgb="FFBEBEBE"/>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6464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M108"/>
  <sheetViews>
    <sheetView showFormulas="false" showGridLines="false" showRowColHeaders="true" showZeros="true" rightToLeft="false" tabSelected="false" showOutlineSymbols="true" defaultGridColor="true" view="normal" topLeftCell="A142" colorId="64" zoomScale="100" zoomScaleNormal="100" zoomScalePageLayoutView="100" workbookViewId="0">
      <selection pane="topLeft" activeCell="W43" activeCellId="0" sqref="W43"/>
    </sheetView>
  </sheetViews>
  <sheetFormatPr defaultColWidth="8.84765625" defaultRowHeight="14.4" zeroHeight="false" outlineLevelRow="0" outlineLevelCol="0"/>
  <cols>
    <col collapsed="false" customWidth="true" hidden="false" outlineLevel="0" max="2" min="2" style="0" width="1.72"/>
    <col collapsed="false" customWidth="true" hidden="false" outlineLevel="0" max="3" min="3" style="0" width="4.43"/>
    <col collapsed="false" customWidth="true" hidden="false" outlineLevel="0" max="33" min="4" style="0" width="2.85"/>
    <col collapsed="false" customWidth="true" hidden="false" outlineLevel="0" max="35" min="34" style="0" width="3.57"/>
    <col collapsed="false" customWidth="true" hidden="false" outlineLevel="0" max="37" min="36" style="0" width="2.57"/>
    <col collapsed="false" customWidth="true" hidden="false" outlineLevel="0" max="39" min="39" style="0" width="3.57"/>
    <col collapsed="false" customWidth="true" hidden="false" outlineLevel="0" max="40" min="40" style="0" width="14.29"/>
    <col collapsed="false" customWidth="true" hidden="false" outlineLevel="0" max="41" min="41" style="0" width="8"/>
    <col collapsed="false" customWidth="true" hidden="false" outlineLevel="0" max="42" min="42" style="0" width="4.43"/>
    <col collapsed="false" customWidth="true" hidden="true" outlineLevel="0" max="43" min="43" style="0" width="16.72"/>
    <col collapsed="false" customWidth="true" hidden="false" outlineLevel="0" max="44" min="44" style="0" width="14.57"/>
    <col collapsed="false" customWidth="true" hidden="true" outlineLevel="0" max="47" min="45" style="0" width="27.72"/>
    <col collapsed="false" customWidth="true" hidden="true" outlineLevel="0" max="49" min="48" style="0" width="23.15"/>
    <col collapsed="false" customWidth="true" hidden="true" outlineLevel="0" max="51" min="50" style="0" width="26.72"/>
    <col collapsed="false" customWidth="true" hidden="true" outlineLevel="0" max="52" min="52" style="0" width="23.15"/>
    <col collapsed="false" customWidth="true" hidden="true" outlineLevel="0" max="53" min="53" style="0" width="20.57"/>
    <col collapsed="false" customWidth="true" hidden="true" outlineLevel="0" max="54" min="54" style="0" width="26.72"/>
    <col collapsed="false" customWidth="true" hidden="true" outlineLevel="0" max="55" min="55" style="0" width="23.15"/>
    <col collapsed="false" customWidth="true" hidden="true" outlineLevel="0" max="56" min="56" style="0" width="20.57"/>
    <col collapsed="false" customWidth="true" hidden="false" outlineLevel="0" max="57" min="57" style="0" width="71.14"/>
    <col collapsed="false" customWidth="true" hidden="true" outlineLevel="0" max="91" min="71" style="0" width="9.15"/>
  </cols>
  <sheetData>
    <row r="1" customFormat="false" ht="10.2" hidden="false" customHeight="false" outlineLevel="0" collapsed="false">
      <c r="A1" s="1" t="s">
        <v>0</v>
      </c>
      <c r="AZ1" s="1"/>
      <c r="BA1" s="1" t="s">
        <v>1</v>
      </c>
      <c r="BB1" s="1"/>
      <c r="BT1" s="1" t="s">
        <v>2</v>
      </c>
      <c r="BU1" s="1" t="s">
        <v>2</v>
      </c>
      <c r="BV1" s="1" t="s">
        <v>3</v>
      </c>
    </row>
    <row r="2" customFormat="false" ht="36.9" hidden="false" customHeight="true" outlineLevel="0" collapsed="false">
      <c r="AR2" s="2" t="s">
        <v>4</v>
      </c>
      <c r="AS2" s="2"/>
      <c r="AT2" s="2"/>
      <c r="AU2" s="2"/>
      <c r="AV2" s="2"/>
      <c r="AW2" s="2"/>
      <c r="AX2" s="2"/>
      <c r="AY2" s="2"/>
      <c r="AZ2" s="2"/>
      <c r="BA2" s="2"/>
      <c r="BB2" s="2"/>
      <c r="BC2" s="2"/>
      <c r="BD2" s="2"/>
      <c r="BE2" s="2"/>
      <c r="BS2" s="3" t="s">
        <v>5</v>
      </c>
      <c r="BT2" s="3" t="s">
        <v>6</v>
      </c>
    </row>
    <row r="3" customFormat="false" ht="6.9" hidden="false" customHeight="true" outlineLevel="0" collapsed="false">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6"/>
      <c r="BS3" s="3" t="s">
        <v>5</v>
      </c>
      <c r="BT3" s="3" t="s">
        <v>6</v>
      </c>
    </row>
    <row r="4" customFormat="false" ht="24.9" hidden="false" customHeight="true" outlineLevel="0" collapsed="false">
      <c r="B4" s="6"/>
      <c r="D4" s="7" t="s">
        <v>7</v>
      </c>
      <c r="AR4" s="6"/>
      <c r="AS4" s="8" t="s">
        <v>8</v>
      </c>
      <c r="BE4" s="9" t="s">
        <v>9</v>
      </c>
      <c r="BS4" s="3" t="s">
        <v>10</v>
      </c>
    </row>
    <row r="5" customFormat="false" ht="12" hidden="false" customHeight="true" outlineLevel="0" collapsed="false">
      <c r="B5" s="6"/>
      <c r="D5" s="10" t="s">
        <v>11</v>
      </c>
      <c r="K5" s="11" t="s">
        <v>12</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R5" s="6"/>
      <c r="BE5" s="12" t="s">
        <v>13</v>
      </c>
      <c r="BS5" s="3" t="s">
        <v>5</v>
      </c>
    </row>
    <row r="6" customFormat="false" ht="36.9" hidden="false" customHeight="true" outlineLevel="0" collapsed="false">
      <c r="B6" s="6"/>
      <c r="D6" s="13" t="s">
        <v>14</v>
      </c>
      <c r="K6" s="14" t="s">
        <v>15</v>
      </c>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R6" s="6"/>
      <c r="BE6" s="12"/>
      <c r="BS6" s="3" t="s">
        <v>5</v>
      </c>
    </row>
    <row r="7" customFormat="false" ht="12" hidden="false" customHeight="true" outlineLevel="0" collapsed="false">
      <c r="B7" s="6"/>
      <c r="D7" s="15" t="s">
        <v>16</v>
      </c>
      <c r="K7" s="16"/>
      <c r="AK7" s="15" t="s">
        <v>17</v>
      </c>
      <c r="AN7" s="16"/>
      <c r="AR7" s="6"/>
      <c r="BE7" s="12"/>
      <c r="BS7" s="3" t="s">
        <v>5</v>
      </c>
    </row>
    <row r="8" customFormat="false" ht="12" hidden="false" customHeight="true" outlineLevel="0" collapsed="false">
      <c r="B8" s="6"/>
      <c r="D8" s="15" t="s">
        <v>18</v>
      </c>
      <c r="K8" s="16" t="s">
        <v>19</v>
      </c>
      <c r="AK8" s="15" t="s">
        <v>20</v>
      </c>
      <c r="AN8" s="17" t="s">
        <v>21</v>
      </c>
      <c r="AR8" s="6"/>
      <c r="BE8" s="12"/>
      <c r="BS8" s="3" t="s">
        <v>5</v>
      </c>
    </row>
    <row r="9" customFormat="false" ht="14.4" hidden="false" customHeight="true" outlineLevel="0" collapsed="false">
      <c r="B9" s="6"/>
      <c r="AR9" s="6"/>
      <c r="BE9" s="12"/>
      <c r="BS9" s="3" t="s">
        <v>5</v>
      </c>
    </row>
    <row r="10" customFormat="false" ht="12" hidden="false" customHeight="true" outlineLevel="0" collapsed="false">
      <c r="B10" s="6"/>
      <c r="D10" s="15" t="s">
        <v>22</v>
      </c>
      <c r="AK10" s="15" t="s">
        <v>23</v>
      </c>
      <c r="AN10" s="16"/>
      <c r="AR10" s="6"/>
      <c r="BE10" s="12"/>
      <c r="BS10" s="3" t="s">
        <v>5</v>
      </c>
    </row>
    <row r="11" customFormat="false" ht="18.45" hidden="false" customHeight="true" outlineLevel="0" collapsed="false">
      <c r="B11" s="6"/>
      <c r="E11" s="16" t="s">
        <v>24</v>
      </c>
      <c r="AK11" s="15" t="s">
        <v>25</v>
      </c>
      <c r="AN11" s="16"/>
      <c r="AR11" s="6"/>
      <c r="BE11" s="12"/>
      <c r="BS11" s="3" t="s">
        <v>5</v>
      </c>
    </row>
    <row r="12" customFormat="false" ht="6.9" hidden="false" customHeight="true" outlineLevel="0" collapsed="false">
      <c r="B12" s="6"/>
      <c r="AR12" s="6"/>
      <c r="BE12" s="12"/>
      <c r="BS12" s="3" t="s">
        <v>5</v>
      </c>
    </row>
    <row r="13" customFormat="false" ht="12" hidden="false" customHeight="true" outlineLevel="0" collapsed="false">
      <c r="B13" s="6"/>
      <c r="D13" s="15" t="s">
        <v>26</v>
      </c>
      <c r="AK13" s="15" t="s">
        <v>23</v>
      </c>
      <c r="AN13" s="18" t="s">
        <v>27</v>
      </c>
      <c r="AR13" s="6"/>
      <c r="BE13" s="12"/>
      <c r="BS13" s="3" t="s">
        <v>5</v>
      </c>
    </row>
    <row r="14" customFormat="false" ht="13.2" hidden="false" customHeight="false" outlineLevel="0" collapsed="false">
      <c r="B14" s="6"/>
      <c r="E14" s="19" t="s">
        <v>27</v>
      </c>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5" t="s">
        <v>25</v>
      </c>
      <c r="AN14" s="18" t="s">
        <v>27</v>
      </c>
      <c r="AR14" s="6"/>
      <c r="BE14" s="12"/>
      <c r="BS14" s="3" t="s">
        <v>5</v>
      </c>
    </row>
    <row r="15" customFormat="false" ht="6.9" hidden="false" customHeight="true" outlineLevel="0" collapsed="false">
      <c r="B15" s="6"/>
      <c r="AR15" s="6"/>
      <c r="BE15" s="12"/>
      <c r="BS15" s="3" t="s">
        <v>2</v>
      </c>
    </row>
    <row r="16" customFormat="false" ht="12" hidden="false" customHeight="true" outlineLevel="0" collapsed="false">
      <c r="B16" s="6"/>
      <c r="D16" s="15" t="s">
        <v>28</v>
      </c>
      <c r="AK16" s="15" t="s">
        <v>23</v>
      </c>
      <c r="AN16" s="16"/>
      <c r="AR16" s="6"/>
      <c r="BE16" s="12"/>
      <c r="BS16" s="3" t="s">
        <v>29</v>
      </c>
    </row>
    <row r="17" customFormat="false" ht="18.45" hidden="false" customHeight="true" outlineLevel="0" collapsed="false">
      <c r="B17" s="6"/>
      <c r="E17" s="16" t="s">
        <v>30</v>
      </c>
      <c r="AK17" s="15" t="s">
        <v>25</v>
      </c>
      <c r="AN17" s="16"/>
      <c r="AR17" s="6"/>
      <c r="BE17" s="12"/>
      <c r="BS17" s="3" t="s">
        <v>29</v>
      </c>
    </row>
    <row r="18" customFormat="false" ht="6.9" hidden="false" customHeight="true" outlineLevel="0" collapsed="false">
      <c r="B18" s="6"/>
      <c r="AR18" s="6"/>
      <c r="BE18" s="12"/>
      <c r="BS18" s="3" t="s">
        <v>5</v>
      </c>
    </row>
    <row r="19" customFormat="false" ht="12" hidden="false" customHeight="true" outlineLevel="0" collapsed="false">
      <c r="B19" s="6"/>
      <c r="D19" s="15" t="s">
        <v>31</v>
      </c>
      <c r="AK19" s="15" t="s">
        <v>23</v>
      </c>
      <c r="AN19" s="16"/>
      <c r="AR19" s="6"/>
      <c r="BE19" s="12"/>
      <c r="BS19" s="3" t="s">
        <v>5</v>
      </c>
    </row>
    <row r="20" customFormat="false" ht="18.45" hidden="false" customHeight="true" outlineLevel="0" collapsed="false">
      <c r="B20" s="6"/>
      <c r="E20" s="16" t="s">
        <v>32</v>
      </c>
      <c r="AK20" s="15" t="s">
        <v>25</v>
      </c>
      <c r="AN20" s="16"/>
      <c r="AR20" s="6"/>
      <c r="BE20" s="12"/>
      <c r="BS20" s="3" t="s">
        <v>29</v>
      </c>
    </row>
    <row r="21" customFormat="false" ht="6.9" hidden="false" customHeight="true" outlineLevel="0" collapsed="false">
      <c r="B21" s="6"/>
      <c r="AR21" s="6"/>
      <c r="BE21" s="12"/>
    </row>
    <row r="22" customFormat="false" ht="12" hidden="false" customHeight="true" outlineLevel="0" collapsed="false">
      <c r="B22" s="6"/>
      <c r="D22" s="15" t="s">
        <v>33</v>
      </c>
      <c r="AR22" s="6"/>
      <c r="BE22" s="12"/>
    </row>
    <row r="23" customFormat="false" ht="84" hidden="false" customHeight="true" outlineLevel="0" collapsed="false">
      <c r="B23" s="6"/>
      <c r="E23" s="20" t="s">
        <v>34</v>
      </c>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R23" s="6"/>
      <c r="BE23" s="12"/>
    </row>
    <row r="24" customFormat="false" ht="6.9" hidden="false" customHeight="true" outlineLevel="0" collapsed="false">
      <c r="B24" s="6"/>
      <c r="AR24" s="6"/>
      <c r="BE24" s="12"/>
    </row>
    <row r="25" customFormat="false" ht="6.9" hidden="false" customHeight="true" outlineLevel="0" collapsed="false">
      <c r="B25" s="6"/>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R25" s="6"/>
      <c r="BE25" s="12"/>
    </row>
    <row r="26" customFormat="false" ht="14.4" hidden="false" customHeight="true" outlineLevel="0" collapsed="false">
      <c r="B26" s="6"/>
      <c r="D26" s="22" t="s">
        <v>35</v>
      </c>
      <c r="AK26" s="23" t="n">
        <f aca="false">ROUND(AG91,2)</f>
        <v>0</v>
      </c>
      <c r="AL26" s="23"/>
      <c r="AM26" s="23"/>
      <c r="AN26" s="23"/>
      <c r="AO26" s="23"/>
      <c r="AR26" s="6"/>
      <c r="BE26" s="12"/>
    </row>
    <row r="27" customFormat="false" ht="14.4" hidden="false" customHeight="true" outlineLevel="0" collapsed="false">
      <c r="B27" s="6"/>
      <c r="D27" s="22" t="s">
        <v>36</v>
      </c>
      <c r="AK27" s="23" t="n">
        <f aca="false">ROUND(AG97, 2)</f>
        <v>0</v>
      </c>
      <c r="AL27" s="23"/>
      <c r="AM27" s="23"/>
      <c r="AN27" s="23"/>
      <c r="AO27" s="23"/>
      <c r="AR27" s="6"/>
      <c r="BE27" s="12"/>
    </row>
    <row r="28" s="26" customFormat="true" ht="6.9" hidden="false" customHeight="true" outlineLevel="0" collapsed="false">
      <c r="A28" s="24"/>
      <c r="B28" s="25"/>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5"/>
      <c r="BE28" s="12"/>
    </row>
    <row r="29" s="26" customFormat="true" ht="25.95" hidden="false" customHeight="true" outlineLevel="0" collapsed="false">
      <c r="A29" s="24"/>
      <c r="B29" s="25"/>
      <c r="C29" s="24"/>
      <c r="D29" s="27" t="s">
        <v>37</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9" t="n">
        <f aca="false">ROUND(AK26 + AK27, 2)</f>
        <v>0</v>
      </c>
      <c r="AL29" s="29"/>
      <c r="AM29" s="29"/>
      <c r="AN29" s="29"/>
      <c r="AO29" s="29"/>
      <c r="AP29" s="24"/>
      <c r="AQ29" s="24"/>
      <c r="AR29" s="25"/>
      <c r="BE29" s="12"/>
    </row>
    <row r="30" s="26" customFormat="true" ht="6.9" hidden="false" customHeight="true" outlineLevel="0" collapsed="false">
      <c r="A30" s="24"/>
      <c r="B30" s="25"/>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5"/>
      <c r="BE30" s="12"/>
    </row>
    <row r="31" s="26" customFormat="true" ht="13.2" hidden="false" customHeight="false" outlineLevel="0" collapsed="false">
      <c r="A31" s="24"/>
      <c r="B31" s="25"/>
      <c r="C31" s="24"/>
      <c r="D31" s="24"/>
      <c r="E31" s="24"/>
      <c r="F31" s="24"/>
      <c r="G31" s="24"/>
      <c r="H31" s="24"/>
      <c r="I31" s="24"/>
      <c r="J31" s="24"/>
      <c r="K31" s="24"/>
      <c r="L31" s="30" t="s">
        <v>38</v>
      </c>
      <c r="M31" s="30"/>
      <c r="N31" s="30"/>
      <c r="O31" s="30"/>
      <c r="P31" s="30"/>
      <c r="Q31" s="24"/>
      <c r="R31" s="24"/>
      <c r="S31" s="24"/>
      <c r="T31" s="24"/>
      <c r="U31" s="24"/>
      <c r="V31" s="24"/>
      <c r="W31" s="30" t="s">
        <v>39</v>
      </c>
      <c r="X31" s="30"/>
      <c r="Y31" s="30"/>
      <c r="Z31" s="30"/>
      <c r="AA31" s="30"/>
      <c r="AB31" s="30"/>
      <c r="AC31" s="30"/>
      <c r="AD31" s="30"/>
      <c r="AE31" s="30"/>
      <c r="AF31" s="24"/>
      <c r="AG31" s="24"/>
      <c r="AH31" s="24"/>
      <c r="AI31" s="24"/>
      <c r="AJ31" s="24"/>
      <c r="AK31" s="30" t="s">
        <v>40</v>
      </c>
      <c r="AL31" s="30"/>
      <c r="AM31" s="30"/>
      <c r="AN31" s="30"/>
      <c r="AO31" s="30"/>
      <c r="AP31" s="24"/>
      <c r="AQ31" s="24"/>
      <c r="AR31" s="25"/>
      <c r="BE31" s="12"/>
    </row>
    <row r="32" s="31" customFormat="true" ht="14.4" hidden="false" customHeight="true" outlineLevel="0" collapsed="false">
      <c r="B32" s="32"/>
      <c r="D32" s="15" t="s">
        <v>41</v>
      </c>
      <c r="F32" s="33" t="s">
        <v>42</v>
      </c>
      <c r="L32" s="34" t="n">
        <v>0.2</v>
      </c>
      <c r="M32" s="34"/>
      <c r="N32" s="34"/>
      <c r="O32" s="34"/>
      <c r="P32" s="34"/>
      <c r="Q32" s="35"/>
      <c r="R32" s="35"/>
      <c r="S32" s="35"/>
      <c r="T32" s="35"/>
      <c r="U32" s="35"/>
      <c r="V32" s="35"/>
      <c r="W32" s="36" t="n">
        <f aca="false">ROUND(AZ91 + SUM(CD97:CD101), 2)</f>
        <v>0</v>
      </c>
      <c r="X32" s="36"/>
      <c r="Y32" s="36"/>
      <c r="Z32" s="36"/>
      <c r="AA32" s="36"/>
      <c r="AB32" s="36"/>
      <c r="AC32" s="36"/>
      <c r="AD32" s="36"/>
      <c r="AE32" s="36"/>
      <c r="AF32" s="35"/>
      <c r="AG32" s="35"/>
      <c r="AH32" s="35"/>
      <c r="AI32" s="35"/>
      <c r="AJ32" s="35"/>
      <c r="AK32" s="36" t="n">
        <f aca="false">ROUND(AV91 + SUM(BY97:BY101), 2)</f>
        <v>0</v>
      </c>
      <c r="AL32" s="36"/>
      <c r="AM32" s="36"/>
      <c r="AN32" s="36"/>
      <c r="AO32" s="36"/>
      <c r="AP32" s="35"/>
      <c r="AQ32" s="35"/>
      <c r="AR32" s="37"/>
      <c r="AS32" s="35"/>
      <c r="AT32" s="35"/>
      <c r="AU32" s="35"/>
      <c r="AV32" s="35"/>
      <c r="AW32" s="35"/>
      <c r="AX32" s="35"/>
      <c r="AY32" s="35"/>
      <c r="AZ32" s="35"/>
      <c r="BE32" s="12"/>
    </row>
    <row r="33" s="31" customFormat="true" ht="14.4" hidden="false" customHeight="true" outlineLevel="0" collapsed="false">
      <c r="B33" s="32"/>
      <c r="F33" s="33" t="s">
        <v>43</v>
      </c>
      <c r="L33" s="34" t="n">
        <v>0.2</v>
      </c>
      <c r="M33" s="34"/>
      <c r="N33" s="34"/>
      <c r="O33" s="34"/>
      <c r="P33" s="34"/>
      <c r="Q33" s="35"/>
      <c r="R33" s="35"/>
      <c r="S33" s="35"/>
      <c r="T33" s="35"/>
      <c r="U33" s="35"/>
      <c r="V33" s="35"/>
      <c r="W33" s="36" t="n">
        <f aca="false">ROUND(BA91 + SUM(CE97:CE101), 2)</f>
        <v>0</v>
      </c>
      <c r="X33" s="36"/>
      <c r="Y33" s="36"/>
      <c r="Z33" s="36"/>
      <c r="AA33" s="36"/>
      <c r="AB33" s="36"/>
      <c r="AC33" s="36"/>
      <c r="AD33" s="36"/>
      <c r="AE33" s="36"/>
      <c r="AF33" s="35"/>
      <c r="AG33" s="35"/>
      <c r="AH33" s="35"/>
      <c r="AI33" s="35"/>
      <c r="AJ33" s="35"/>
      <c r="AK33" s="36" t="n">
        <f aca="false">ROUND(AW91 + SUM(BZ97:BZ101), 2)</f>
        <v>0</v>
      </c>
      <c r="AL33" s="36"/>
      <c r="AM33" s="36"/>
      <c r="AN33" s="36"/>
      <c r="AO33" s="36"/>
      <c r="AP33" s="35"/>
      <c r="AQ33" s="35"/>
      <c r="AR33" s="37"/>
      <c r="AS33" s="35"/>
      <c r="AT33" s="35"/>
      <c r="AU33" s="35"/>
      <c r="AV33" s="35"/>
      <c r="AW33" s="35"/>
      <c r="AX33" s="35"/>
      <c r="AY33" s="35"/>
      <c r="AZ33" s="35"/>
      <c r="BE33" s="12"/>
    </row>
    <row r="34" s="31" customFormat="true" ht="14.4" hidden="true" customHeight="true" outlineLevel="0" collapsed="false">
      <c r="B34" s="32"/>
      <c r="F34" s="15" t="s">
        <v>44</v>
      </c>
      <c r="L34" s="38" t="n">
        <v>0.2</v>
      </c>
      <c r="M34" s="38"/>
      <c r="N34" s="38"/>
      <c r="O34" s="38"/>
      <c r="P34" s="38"/>
      <c r="W34" s="39" t="n">
        <f aca="false">ROUND(BB91 + SUM(CF97:CF101), 2)</f>
        <v>0</v>
      </c>
      <c r="X34" s="39"/>
      <c r="Y34" s="39"/>
      <c r="Z34" s="39"/>
      <c r="AA34" s="39"/>
      <c r="AB34" s="39"/>
      <c r="AC34" s="39"/>
      <c r="AD34" s="39"/>
      <c r="AE34" s="39"/>
      <c r="AK34" s="39" t="n">
        <v>0</v>
      </c>
      <c r="AL34" s="39"/>
      <c r="AM34" s="39"/>
      <c r="AN34" s="39"/>
      <c r="AO34" s="39"/>
      <c r="AR34" s="32"/>
      <c r="BE34" s="12"/>
    </row>
    <row r="35" s="31" customFormat="true" ht="14.4" hidden="true" customHeight="true" outlineLevel="0" collapsed="false">
      <c r="B35" s="32"/>
      <c r="F35" s="15" t="s">
        <v>45</v>
      </c>
      <c r="L35" s="38" t="n">
        <v>0.2</v>
      </c>
      <c r="M35" s="38"/>
      <c r="N35" s="38"/>
      <c r="O35" s="38"/>
      <c r="P35" s="38"/>
      <c r="W35" s="39" t="n">
        <f aca="false">ROUND(BC91 + SUM(CG97:CG101), 2)</f>
        <v>0</v>
      </c>
      <c r="X35" s="39"/>
      <c r="Y35" s="39"/>
      <c r="Z35" s="39"/>
      <c r="AA35" s="39"/>
      <c r="AB35" s="39"/>
      <c r="AC35" s="39"/>
      <c r="AD35" s="39"/>
      <c r="AE35" s="39"/>
      <c r="AK35" s="39" t="n">
        <v>0</v>
      </c>
      <c r="AL35" s="39"/>
      <c r="AM35" s="39"/>
      <c r="AN35" s="39"/>
      <c r="AO35" s="39"/>
      <c r="AR35" s="32"/>
    </row>
    <row r="36" s="31" customFormat="true" ht="14.4" hidden="true" customHeight="true" outlineLevel="0" collapsed="false">
      <c r="B36" s="32"/>
      <c r="F36" s="33" t="s">
        <v>46</v>
      </c>
      <c r="L36" s="34" t="n">
        <v>0</v>
      </c>
      <c r="M36" s="34"/>
      <c r="N36" s="34"/>
      <c r="O36" s="34"/>
      <c r="P36" s="34"/>
      <c r="Q36" s="35"/>
      <c r="R36" s="35"/>
      <c r="S36" s="35"/>
      <c r="T36" s="35"/>
      <c r="U36" s="35"/>
      <c r="V36" s="35"/>
      <c r="W36" s="36" t="n">
        <f aca="false">ROUND(BD91 + SUM(CH97:CH101), 2)</f>
        <v>0</v>
      </c>
      <c r="X36" s="36"/>
      <c r="Y36" s="36"/>
      <c r="Z36" s="36"/>
      <c r="AA36" s="36"/>
      <c r="AB36" s="36"/>
      <c r="AC36" s="36"/>
      <c r="AD36" s="36"/>
      <c r="AE36" s="36"/>
      <c r="AF36" s="35"/>
      <c r="AG36" s="35"/>
      <c r="AH36" s="35"/>
      <c r="AI36" s="35"/>
      <c r="AJ36" s="35"/>
      <c r="AK36" s="36" t="n">
        <v>0</v>
      </c>
      <c r="AL36" s="36"/>
      <c r="AM36" s="36"/>
      <c r="AN36" s="36"/>
      <c r="AO36" s="36"/>
      <c r="AP36" s="35"/>
      <c r="AQ36" s="35"/>
      <c r="AR36" s="37"/>
      <c r="AS36" s="35"/>
      <c r="AT36" s="35"/>
      <c r="AU36" s="35"/>
      <c r="AV36" s="35"/>
      <c r="AW36" s="35"/>
      <c r="AX36" s="35"/>
      <c r="AY36" s="35"/>
      <c r="AZ36" s="35"/>
    </row>
    <row r="37" s="26" customFormat="true" ht="6.9" hidden="false" customHeight="true" outlineLevel="0" collapsed="false">
      <c r="A37" s="24"/>
      <c r="B37" s="25"/>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5"/>
      <c r="BE37" s="24"/>
    </row>
    <row r="38" s="26" customFormat="true" ht="25.95" hidden="false" customHeight="true" outlineLevel="0" collapsed="false">
      <c r="A38" s="24"/>
      <c r="B38" s="25"/>
      <c r="C38" s="40"/>
      <c r="D38" s="41" t="s">
        <v>47</v>
      </c>
      <c r="E38" s="42"/>
      <c r="F38" s="42"/>
      <c r="G38" s="42"/>
      <c r="H38" s="42"/>
      <c r="I38" s="42"/>
      <c r="J38" s="42"/>
      <c r="K38" s="42"/>
      <c r="L38" s="42"/>
      <c r="M38" s="42"/>
      <c r="N38" s="42"/>
      <c r="O38" s="42"/>
      <c r="P38" s="42"/>
      <c r="Q38" s="42"/>
      <c r="R38" s="42"/>
      <c r="S38" s="42"/>
      <c r="T38" s="43" t="s">
        <v>48</v>
      </c>
      <c r="U38" s="42"/>
      <c r="V38" s="42"/>
      <c r="W38" s="42"/>
      <c r="X38" s="44" t="s">
        <v>49</v>
      </c>
      <c r="Y38" s="44"/>
      <c r="Z38" s="44"/>
      <c r="AA38" s="44"/>
      <c r="AB38" s="44"/>
      <c r="AC38" s="42"/>
      <c r="AD38" s="42"/>
      <c r="AE38" s="42"/>
      <c r="AF38" s="42"/>
      <c r="AG38" s="42"/>
      <c r="AH38" s="42"/>
      <c r="AI38" s="42"/>
      <c r="AJ38" s="42"/>
      <c r="AK38" s="45" t="n">
        <f aca="false">SUM(AK29:AK36)</f>
        <v>0</v>
      </c>
      <c r="AL38" s="45"/>
      <c r="AM38" s="45"/>
      <c r="AN38" s="45"/>
      <c r="AO38" s="45"/>
      <c r="AP38" s="40"/>
      <c r="AQ38" s="40"/>
      <c r="AR38" s="25"/>
      <c r="BE38" s="24"/>
    </row>
    <row r="39" s="26" customFormat="true" ht="6.9" hidden="false" customHeight="true" outlineLevel="0" collapsed="false">
      <c r="A39" s="24"/>
      <c r="B39" s="2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5"/>
      <c r="BE39" s="24"/>
    </row>
    <row r="40" s="26" customFormat="true" ht="14.4" hidden="false" customHeight="true" outlineLevel="0" collapsed="false">
      <c r="A40" s="24"/>
      <c r="B40" s="2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5"/>
      <c r="BE40" s="24"/>
    </row>
    <row r="41" s="26" customFormat="true" ht="14.4" hidden="false" customHeight="true" outlineLevel="0" collapsed="false">
      <c r="A41" s="24"/>
      <c r="B41" s="25"/>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5"/>
      <c r="BE41" s="24"/>
    </row>
    <row r="42" customFormat="false" ht="14.4" hidden="false" customHeight="true" outlineLevel="0" collapsed="false">
      <c r="B42" s="6"/>
      <c r="AR42" s="6"/>
    </row>
    <row r="43" customFormat="false" ht="14.4" hidden="false" customHeight="true" outlineLevel="0" collapsed="false">
      <c r="B43" s="6"/>
      <c r="AR43" s="6"/>
    </row>
    <row r="44" customFormat="false" ht="14.4" hidden="false" customHeight="true" outlineLevel="0" collapsed="false">
      <c r="B44" s="6"/>
      <c r="AR44" s="6"/>
    </row>
    <row r="45" customFormat="false" ht="14.4" hidden="false" customHeight="true" outlineLevel="0" collapsed="false">
      <c r="B45" s="6"/>
      <c r="AR45" s="6"/>
    </row>
    <row r="46" s="26" customFormat="true" ht="14.4" hidden="false" customHeight="true" outlineLevel="0" collapsed="false">
      <c r="B46" s="46"/>
      <c r="D46" s="47" t="s">
        <v>50</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7" t="s">
        <v>51</v>
      </c>
      <c r="AI46" s="48"/>
      <c r="AJ46" s="48"/>
      <c r="AK46" s="48"/>
      <c r="AL46" s="48"/>
      <c r="AM46" s="48"/>
      <c r="AN46" s="48"/>
      <c r="AO46" s="48"/>
      <c r="AR46" s="46"/>
    </row>
    <row r="47" customFormat="false" ht="10.2" hidden="false" customHeight="false" outlineLevel="0" collapsed="false">
      <c r="B47" s="6"/>
      <c r="AR47" s="6"/>
    </row>
    <row r="48" customFormat="false" ht="10.2" hidden="false" customHeight="false" outlineLevel="0" collapsed="false">
      <c r="B48" s="6"/>
      <c r="AR48" s="6"/>
    </row>
    <row r="49" customFormat="false" ht="10.2" hidden="false" customHeight="false" outlineLevel="0" collapsed="false">
      <c r="B49" s="6"/>
      <c r="AR49" s="6"/>
    </row>
    <row r="50" customFormat="false" ht="10.2" hidden="false" customHeight="false" outlineLevel="0" collapsed="false">
      <c r="B50" s="6"/>
      <c r="AR50" s="6"/>
    </row>
    <row r="51" customFormat="false" ht="10.2" hidden="false" customHeight="false" outlineLevel="0" collapsed="false">
      <c r="B51" s="6"/>
      <c r="AR51" s="6"/>
    </row>
    <row r="52" customFormat="false" ht="10.2" hidden="false" customHeight="false" outlineLevel="0" collapsed="false">
      <c r="B52" s="6"/>
      <c r="AR52" s="6"/>
    </row>
    <row r="53" customFormat="false" ht="10.2" hidden="false" customHeight="false" outlineLevel="0" collapsed="false">
      <c r="B53" s="6"/>
      <c r="AR53" s="6"/>
    </row>
    <row r="54" customFormat="false" ht="10.2" hidden="false" customHeight="false" outlineLevel="0" collapsed="false">
      <c r="B54" s="6"/>
      <c r="AR54" s="6"/>
    </row>
    <row r="55" customFormat="false" ht="10.2" hidden="false" customHeight="false" outlineLevel="0" collapsed="false">
      <c r="B55" s="6"/>
      <c r="AR55" s="6"/>
    </row>
    <row r="56" customFormat="false" ht="10.2" hidden="false" customHeight="false" outlineLevel="0" collapsed="false">
      <c r="B56" s="6"/>
      <c r="AR56" s="6"/>
    </row>
    <row r="57" s="26" customFormat="true" ht="13.2" hidden="false" customHeight="false" outlineLevel="0" collapsed="false">
      <c r="A57" s="24"/>
      <c r="B57" s="25"/>
      <c r="C57" s="24"/>
      <c r="D57" s="49" t="s">
        <v>52</v>
      </c>
      <c r="E57" s="28"/>
      <c r="F57" s="28"/>
      <c r="G57" s="28"/>
      <c r="H57" s="28"/>
      <c r="I57" s="28"/>
      <c r="J57" s="28"/>
      <c r="K57" s="28"/>
      <c r="L57" s="28"/>
      <c r="M57" s="28"/>
      <c r="N57" s="28"/>
      <c r="O57" s="28"/>
      <c r="P57" s="28"/>
      <c r="Q57" s="28"/>
      <c r="R57" s="28"/>
      <c r="S57" s="28"/>
      <c r="T57" s="28"/>
      <c r="U57" s="28"/>
      <c r="V57" s="49" t="s">
        <v>53</v>
      </c>
      <c r="W57" s="28"/>
      <c r="X57" s="28"/>
      <c r="Y57" s="28"/>
      <c r="Z57" s="28"/>
      <c r="AA57" s="28"/>
      <c r="AB57" s="28"/>
      <c r="AC57" s="28"/>
      <c r="AD57" s="28"/>
      <c r="AE57" s="28"/>
      <c r="AF57" s="28"/>
      <c r="AG57" s="28"/>
      <c r="AH57" s="49" t="s">
        <v>52</v>
      </c>
      <c r="AI57" s="28"/>
      <c r="AJ57" s="28"/>
      <c r="AK57" s="28"/>
      <c r="AL57" s="28"/>
      <c r="AM57" s="49" t="s">
        <v>53</v>
      </c>
      <c r="AN57" s="28"/>
      <c r="AO57" s="28"/>
      <c r="AP57" s="24"/>
      <c r="AQ57" s="24"/>
      <c r="AR57" s="25"/>
      <c r="BE57" s="24"/>
    </row>
    <row r="58" customFormat="false" ht="10.2" hidden="false" customHeight="false" outlineLevel="0" collapsed="false">
      <c r="B58" s="6"/>
      <c r="AR58" s="6"/>
    </row>
    <row r="59" customFormat="false" ht="10.2" hidden="false" customHeight="false" outlineLevel="0" collapsed="false">
      <c r="B59" s="6"/>
      <c r="AR59" s="6"/>
    </row>
    <row r="60" customFormat="false" ht="10.2" hidden="false" customHeight="false" outlineLevel="0" collapsed="false">
      <c r="B60" s="6"/>
      <c r="AR60" s="6"/>
    </row>
    <row r="61" s="26" customFormat="true" ht="13.2" hidden="false" customHeight="false" outlineLevel="0" collapsed="false">
      <c r="A61" s="24"/>
      <c r="B61" s="25"/>
      <c r="C61" s="24"/>
      <c r="D61" s="47" t="s">
        <v>54</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47" t="s">
        <v>55</v>
      </c>
      <c r="AI61" s="50"/>
      <c r="AJ61" s="50"/>
      <c r="AK61" s="50"/>
      <c r="AL61" s="50"/>
      <c r="AM61" s="50"/>
      <c r="AN61" s="50"/>
      <c r="AO61" s="50"/>
      <c r="AP61" s="24"/>
      <c r="AQ61" s="24"/>
      <c r="AR61" s="25"/>
      <c r="BE61" s="24"/>
    </row>
    <row r="62" customFormat="false" ht="10.2" hidden="false" customHeight="false" outlineLevel="0" collapsed="false">
      <c r="B62" s="6"/>
      <c r="AR62" s="6"/>
    </row>
    <row r="63" customFormat="false" ht="10.2" hidden="false" customHeight="false" outlineLevel="0" collapsed="false">
      <c r="B63" s="6"/>
      <c r="AR63" s="6"/>
    </row>
    <row r="64" customFormat="false" ht="10.2" hidden="false" customHeight="false" outlineLevel="0" collapsed="false">
      <c r="B64" s="6"/>
      <c r="AR64" s="6"/>
    </row>
    <row r="65" customFormat="false" ht="10.2" hidden="false" customHeight="false" outlineLevel="0" collapsed="false">
      <c r="B65" s="6"/>
      <c r="AR65" s="6"/>
    </row>
    <row r="66" customFormat="false" ht="10.2" hidden="false" customHeight="false" outlineLevel="0" collapsed="false">
      <c r="B66" s="6"/>
      <c r="AR66" s="6"/>
    </row>
    <row r="67" customFormat="false" ht="10.2" hidden="false" customHeight="false" outlineLevel="0" collapsed="false">
      <c r="B67" s="6"/>
      <c r="AR67" s="6"/>
    </row>
    <row r="68" customFormat="false" ht="10.2" hidden="false" customHeight="false" outlineLevel="0" collapsed="false">
      <c r="B68" s="6"/>
      <c r="AR68" s="6"/>
    </row>
    <row r="69" customFormat="false" ht="10.2" hidden="false" customHeight="false" outlineLevel="0" collapsed="false">
      <c r="B69" s="6"/>
      <c r="AR69" s="6"/>
    </row>
    <row r="70" customFormat="false" ht="10.2" hidden="false" customHeight="false" outlineLevel="0" collapsed="false">
      <c r="B70" s="6"/>
      <c r="AR70" s="6"/>
    </row>
    <row r="71" customFormat="false" ht="10.2" hidden="false" customHeight="false" outlineLevel="0" collapsed="false">
      <c r="B71" s="6"/>
      <c r="AR71" s="6"/>
    </row>
    <row r="72" s="26" customFormat="true" ht="13.2" hidden="false" customHeight="false" outlineLevel="0" collapsed="false">
      <c r="A72" s="24"/>
      <c r="B72" s="25"/>
      <c r="C72" s="24"/>
      <c r="D72" s="49" t="s">
        <v>52</v>
      </c>
      <c r="E72" s="28"/>
      <c r="F72" s="28"/>
      <c r="G72" s="28"/>
      <c r="H72" s="28"/>
      <c r="I72" s="28"/>
      <c r="J72" s="28"/>
      <c r="K72" s="28"/>
      <c r="L72" s="28"/>
      <c r="M72" s="28"/>
      <c r="N72" s="28"/>
      <c r="O72" s="28"/>
      <c r="P72" s="28"/>
      <c r="Q72" s="28"/>
      <c r="R72" s="28"/>
      <c r="S72" s="28"/>
      <c r="T72" s="28"/>
      <c r="U72" s="28"/>
      <c r="V72" s="49" t="s">
        <v>53</v>
      </c>
      <c r="W72" s="28"/>
      <c r="X72" s="28"/>
      <c r="Y72" s="28"/>
      <c r="Z72" s="28"/>
      <c r="AA72" s="28"/>
      <c r="AB72" s="28"/>
      <c r="AC72" s="28"/>
      <c r="AD72" s="28"/>
      <c r="AE72" s="28"/>
      <c r="AF72" s="28"/>
      <c r="AG72" s="28"/>
      <c r="AH72" s="49" t="s">
        <v>52</v>
      </c>
      <c r="AI72" s="28"/>
      <c r="AJ72" s="28"/>
      <c r="AK72" s="28"/>
      <c r="AL72" s="28"/>
      <c r="AM72" s="49" t="s">
        <v>53</v>
      </c>
      <c r="AN72" s="28"/>
      <c r="AO72" s="28"/>
      <c r="AP72" s="24"/>
      <c r="AQ72" s="24"/>
      <c r="AR72" s="25"/>
      <c r="BE72" s="24"/>
    </row>
    <row r="73" s="26" customFormat="true" ht="10.2" hidden="false" customHeight="false" outlineLevel="0" collapsed="false">
      <c r="A73" s="24"/>
      <c r="B73" s="25"/>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5"/>
      <c r="BE73" s="24"/>
    </row>
    <row r="74" s="26" customFormat="true" ht="6.9" hidden="false" customHeight="true" outlineLevel="0" collapsed="false">
      <c r="A74" s="24"/>
      <c r="B74" s="51"/>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25"/>
      <c r="BE74" s="24"/>
    </row>
    <row r="78" s="26" customFormat="true" ht="6.9" hidden="false" customHeight="true" outlineLevel="0" collapsed="false">
      <c r="A78" s="24"/>
      <c r="B78" s="53"/>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25"/>
      <c r="BE78" s="24"/>
    </row>
    <row r="79" s="26" customFormat="true" ht="24.9" hidden="false" customHeight="true" outlineLevel="0" collapsed="false">
      <c r="A79" s="24"/>
      <c r="B79" s="25"/>
      <c r="C79" s="7" t="s">
        <v>56</v>
      </c>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5"/>
      <c r="BE79" s="24"/>
    </row>
    <row r="80" s="26" customFormat="true" ht="6.9" hidden="false" customHeight="true" outlineLevel="0" collapsed="false">
      <c r="A80" s="24"/>
      <c r="B80" s="25"/>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5"/>
      <c r="BE80" s="24"/>
    </row>
    <row r="81" s="55" customFormat="true" ht="12" hidden="false" customHeight="true" outlineLevel="0" collapsed="false">
      <c r="B81" s="56"/>
      <c r="C81" s="15" t="s">
        <v>11</v>
      </c>
      <c r="L81" s="55" t="str">
        <f aca="false">K5</f>
        <v>ZS_ZA_Vlcince</v>
      </c>
      <c r="AR81" s="56"/>
    </row>
    <row r="82" s="57" customFormat="true" ht="36.9" hidden="false" customHeight="true" outlineLevel="0" collapsed="false">
      <c r="B82" s="58"/>
      <c r="C82" s="59" t="s">
        <v>14</v>
      </c>
      <c r="L82" s="60" t="str">
        <f aca="false">K6</f>
        <v>Stavebné úpravy špeciálnej základnej školy s materskou školou, Žilina - Vlčince</v>
      </c>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R82" s="58"/>
    </row>
    <row r="83" s="26" customFormat="true" ht="6.9" hidden="false" customHeight="true" outlineLevel="0" collapsed="false">
      <c r="A83" s="24"/>
      <c r="B83" s="25"/>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5"/>
      <c r="BE83" s="24"/>
    </row>
    <row r="84" s="26" customFormat="true" ht="12" hidden="false" customHeight="true" outlineLevel="0" collapsed="false">
      <c r="A84" s="24"/>
      <c r="B84" s="25"/>
      <c r="C84" s="15" t="s">
        <v>18</v>
      </c>
      <c r="D84" s="24"/>
      <c r="E84" s="24"/>
      <c r="F84" s="24"/>
      <c r="G84" s="24"/>
      <c r="H84" s="24"/>
      <c r="I84" s="24"/>
      <c r="J84" s="24"/>
      <c r="K84" s="24"/>
      <c r="L84" s="61" t="str">
        <f aca="false">IF(K8="","",K8)</f>
        <v>Žilina - Vlčince</v>
      </c>
      <c r="M84" s="24"/>
      <c r="N84" s="24"/>
      <c r="O84" s="24"/>
      <c r="P84" s="24"/>
      <c r="Q84" s="24"/>
      <c r="R84" s="24"/>
      <c r="S84" s="24"/>
      <c r="T84" s="24"/>
      <c r="U84" s="24"/>
      <c r="V84" s="24"/>
      <c r="W84" s="24"/>
      <c r="X84" s="24"/>
      <c r="Y84" s="24"/>
      <c r="Z84" s="24"/>
      <c r="AA84" s="24"/>
      <c r="AB84" s="24"/>
      <c r="AC84" s="24"/>
      <c r="AD84" s="24"/>
      <c r="AE84" s="24"/>
      <c r="AF84" s="24"/>
      <c r="AG84" s="24"/>
      <c r="AH84" s="24"/>
      <c r="AI84" s="15" t="s">
        <v>20</v>
      </c>
      <c r="AJ84" s="24"/>
      <c r="AK84" s="24"/>
      <c r="AL84" s="24"/>
      <c r="AM84" s="62" t="str">
        <f aca="false">IF(AN8= "","",AN8)</f>
        <v>21. 9. 2022</v>
      </c>
      <c r="AN84" s="62"/>
      <c r="AO84" s="24"/>
      <c r="AP84" s="24"/>
      <c r="AQ84" s="24"/>
      <c r="AR84" s="25"/>
      <c r="BE84" s="24"/>
    </row>
    <row r="85" s="26" customFormat="true" ht="6.9" hidden="false" customHeight="true" outlineLevel="0" collapsed="false">
      <c r="A85" s="24"/>
      <c r="B85" s="25"/>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5"/>
      <c r="BE85" s="24"/>
    </row>
    <row r="86" s="26" customFormat="true" ht="15.6" hidden="false" customHeight="true" outlineLevel="0" collapsed="false">
      <c r="A86" s="24"/>
      <c r="B86" s="25"/>
      <c r="C86" s="15" t="s">
        <v>22</v>
      </c>
      <c r="D86" s="24"/>
      <c r="E86" s="24"/>
      <c r="F86" s="24"/>
      <c r="G86" s="24"/>
      <c r="H86" s="24"/>
      <c r="I86" s="24"/>
      <c r="J86" s="24"/>
      <c r="K86" s="24"/>
      <c r="L86" s="55" t="str">
        <f aca="false">IF(E11= "","",E11)</f>
        <v>Špeciálna ZŠ a MŠ, Vojtaššáka 13, Žilina</v>
      </c>
      <c r="M86" s="24"/>
      <c r="N86" s="24"/>
      <c r="O86" s="24"/>
      <c r="P86" s="24"/>
      <c r="Q86" s="24"/>
      <c r="R86" s="24"/>
      <c r="S86" s="24"/>
      <c r="T86" s="24"/>
      <c r="U86" s="24"/>
      <c r="V86" s="24"/>
      <c r="W86" s="24"/>
      <c r="X86" s="24"/>
      <c r="Y86" s="24"/>
      <c r="Z86" s="24"/>
      <c r="AA86" s="24"/>
      <c r="AB86" s="24"/>
      <c r="AC86" s="24"/>
      <c r="AD86" s="24"/>
      <c r="AE86" s="24"/>
      <c r="AF86" s="24"/>
      <c r="AG86" s="24"/>
      <c r="AH86" s="24"/>
      <c r="AI86" s="15" t="s">
        <v>28</v>
      </c>
      <c r="AJ86" s="24"/>
      <c r="AK86" s="24"/>
      <c r="AL86" s="24"/>
      <c r="AM86" s="63" t="str">
        <f aca="false">IF(E17="","",E17)</f>
        <v>Ing. Ivana Majčinová</v>
      </c>
      <c r="AN86" s="63"/>
      <c r="AO86" s="63"/>
      <c r="AP86" s="63"/>
      <c r="AQ86" s="24"/>
      <c r="AR86" s="25"/>
      <c r="AS86" s="64" t="s">
        <v>57</v>
      </c>
      <c r="AT86" s="64"/>
      <c r="AU86" s="65"/>
      <c r="AV86" s="65"/>
      <c r="AW86" s="65"/>
      <c r="AX86" s="65"/>
      <c r="AY86" s="65"/>
      <c r="AZ86" s="65"/>
      <c r="BA86" s="65"/>
      <c r="BB86" s="65"/>
      <c r="BC86" s="65"/>
      <c r="BD86" s="66"/>
      <c r="BE86" s="24"/>
    </row>
    <row r="87" s="26" customFormat="true" ht="15.6" hidden="false" customHeight="true" outlineLevel="0" collapsed="false">
      <c r="A87" s="24"/>
      <c r="B87" s="25"/>
      <c r="C87" s="15" t="s">
        <v>26</v>
      </c>
      <c r="D87" s="24"/>
      <c r="E87" s="24"/>
      <c r="F87" s="24"/>
      <c r="G87" s="24"/>
      <c r="H87" s="24"/>
      <c r="I87" s="24"/>
      <c r="J87" s="24"/>
      <c r="K87" s="24"/>
      <c r="L87" s="55" t="str">
        <f aca="false">IF(E14= "Vyplň údaj","",E14)</f>
        <v/>
      </c>
      <c r="M87" s="24"/>
      <c r="N87" s="24"/>
      <c r="O87" s="24"/>
      <c r="P87" s="24"/>
      <c r="Q87" s="24"/>
      <c r="R87" s="24"/>
      <c r="S87" s="24"/>
      <c r="T87" s="24"/>
      <c r="U87" s="24"/>
      <c r="V87" s="24"/>
      <c r="W87" s="24"/>
      <c r="X87" s="24"/>
      <c r="Y87" s="24"/>
      <c r="Z87" s="24"/>
      <c r="AA87" s="24"/>
      <c r="AB87" s="24"/>
      <c r="AC87" s="24"/>
      <c r="AD87" s="24"/>
      <c r="AE87" s="24"/>
      <c r="AF87" s="24"/>
      <c r="AG87" s="24"/>
      <c r="AH87" s="24"/>
      <c r="AI87" s="15" t="s">
        <v>31</v>
      </c>
      <c r="AJ87" s="24"/>
      <c r="AK87" s="24"/>
      <c r="AL87" s="24"/>
      <c r="AM87" s="63" t="str">
        <f aca="false">IF(E20="","",E20)</f>
        <v>Miroslav Holeš</v>
      </c>
      <c r="AN87" s="63"/>
      <c r="AO87" s="63"/>
      <c r="AP87" s="63"/>
      <c r="AQ87" s="24"/>
      <c r="AR87" s="25"/>
      <c r="AS87" s="64"/>
      <c r="AT87" s="64"/>
      <c r="AU87" s="67"/>
      <c r="AV87" s="67"/>
      <c r="AW87" s="67"/>
      <c r="AX87" s="67"/>
      <c r="AY87" s="67"/>
      <c r="AZ87" s="67"/>
      <c r="BA87" s="67"/>
      <c r="BB87" s="67"/>
      <c r="BC87" s="67"/>
      <c r="BD87" s="68"/>
      <c r="BE87" s="24"/>
    </row>
    <row r="88" s="26" customFormat="true" ht="10.8" hidden="false" customHeight="true" outlineLevel="0" collapsed="false">
      <c r="A88" s="24"/>
      <c r="B88" s="25"/>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5"/>
      <c r="AS88" s="64"/>
      <c r="AT88" s="64"/>
      <c r="AU88" s="67"/>
      <c r="AV88" s="67"/>
      <c r="AW88" s="67"/>
      <c r="AX88" s="67"/>
      <c r="AY88" s="67"/>
      <c r="AZ88" s="67"/>
      <c r="BA88" s="67"/>
      <c r="BB88" s="67"/>
      <c r="BC88" s="67"/>
      <c r="BD88" s="68"/>
      <c r="BE88" s="24"/>
    </row>
    <row r="89" s="26" customFormat="true" ht="29.25" hidden="false" customHeight="true" outlineLevel="0" collapsed="false">
      <c r="A89" s="24"/>
      <c r="B89" s="25"/>
      <c r="C89" s="69" t="s">
        <v>58</v>
      </c>
      <c r="D89" s="69"/>
      <c r="E89" s="69"/>
      <c r="F89" s="69"/>
      <c r="G89" s="69"/>
      <c r="H89" s="70"/>
      <c r="I89" s="71" t="s">
        <v>59</v>
      </c>
      <c r="J89" s="71"/>
      <c r="K89" s="71"/>
      <c r="L89" s="71"/>
      <c r="M89" s="71"/>
      <c r="N89" s="71"/>
      <c r="O89" s="71"/>
      <c r="P89" s="71"/>
      <c r="Q89" s="71"/>
      <c r="R89" s="71"/>
      <c r="S89" s="71"/>
      <c r="T89" s="71"/>
      <c r="U89" s="71"/>
      <c r="V89" s="71"/>
      <c r="W89" s="71"/>
      <c r="X89" s="71"/>
      <c r="Y89" s="71"/>
      <c r="Z89" s="71"/>
      <c r="AA89" s="71"/>
      <c r="AB89" s="71"/>
      <c r="AC89" s="71"/>
      <c r="AD89" s="71"/>
      <c r="AE89" s="71"/>
      <c r="AF89" s="71"/>
      <c r="AG89" s="72" t="s">
        <v>60</v>
      </c>
      <c r="AH89" s="72"/>
      <c r="AI89" s="72"/>
      <c r="AJ89" s="72"/>
      <c r="AK89" s="72"/>
      <c r="AL89" s="72"/>
      <c r="AM89" s="72"/>
      <c r="AN89" s="73" t="s">
        <v>61</v>
      </c>
      <c r="AO89" s="73"/>
      <c r="AP89" s="73"/>
      <c r="AQ89" s="74" t="s">
        <v>62</v>
      </c>
      <c r="AR89" s="25"/>
      <c r="AS89" s="75" t="s">
        <v>63</v>
      </c>
      <c r="AT89" s="76" t="s">
        <v>64</v>
      </c>
      <c r="AU89" s="76" t="s">
        <v>65</v>
      </c>
      <c r="AV89" s="76" t="s">
        <v>66</v>
      </c>
      <c r="AW89" s="76" t="s">
        <v>67</v>
      </c>
      <c r="AX89" s="76" t="s">
        <v>68</v>
      </c>
      <c r="AY89" s="76" t="s">
        <v>69</v>
      </c>
      <c r="AZ89" s="76" t="s">
        <v>70</v>
      </c>
      <c r="BA89" s="76" t="s">
        <v>71</v>
      </c>
      <c r="BB89" s="76" t="s">
        <v>72</v>
      </c>
      <c r="BC89" s="76" t="s">
        <v>73</v>
      </c>
      <c r="BD89" s="77" t="s">
        <v>74</v>
      </c>
      <c r="BE89" s="24"/>
    </row>
    <row r="90" s="26" customFormat="true" ht="10.8" hidden="false" customHeight="true" outlineLevel="0" collapsed="false">
      <c r="A90" s="24"/>
      <c r="B90" s="25"/>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5"/>
      <c r="AS90" s="78"/>
      <c r="AT90" s="79"/>
      <c r="AU90" s="79"/>
      <c r="AV90" s="79"/>
      <c r="AW90" s="79"/>
      <c r="AX90" s="79"/>
      <c r="AY90" s="79"/>
      <c r="AZ90" s="79"/>
      <c r="BA90" s="79"/>
      <c r="BB90" s="79"/>
      <c r="BC90" s="79"/>
      <c r="BD90" s="80"/>
      <c r="BE90" s="24"/>
    </row>
    <row r="91" s="81" customFormat="true" ht="32.4" hidden="false" customHeight="true" outlineLevel="0" collapsed="false">
      <c r="B91" s="82"/>
      <c r="C91" s="83" t="s">
        <v>75</v>
      </c>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5" t="n">
        <f aca="false">ROUND(AG92,2)</f>
        <v>0</v>
      </c>
      <c r="AH91" s="85"/>
      <c r="AI91" s="85"/>
      <c r="AJ91" s="85"/>
      <c r="AK91" s="85"/>
      <c r="AL91" s="85"/>
      <c r="AM91" s="85"/>
      <c r="AN91" s="86" t="n">
        <f aca="false">SUM(AG91,AT91)</f>
        <v>0</v>
      </c>
      <c r="AO91" s="86"/>
      <c r="AP91" s="86"/>
      <c r="AQ91" s="87"/>
      <c r="AR91" s="82"/>
      <c r="AS91" s="88" t="n">
        <f aca="false">ROUND(AS92,2)</f>
        <v>0</v>
      </c>
      <c r="AT91" s="89" t="n">
        <f aca="false">ROUND(SUM(AV91:AW91),2)</f>
        <v>0</v>
      </c>
      <c r="AU91" s="90" t="n">
        <f aca="false">ROUND(AU92,5)</f>
        <v>0</v>
      </c>
      <c r="AV91" s="89" t="n">
        <f aca="false">ROUND(AZ91*L32,2)</f>
        <v>0</v>
      </c>
      <c r="AW91" s="89" t="n">
        <f aca="false">ROUND(BA91*L33,2)</f>
        <v>0</v>
      </c>
      <c r="AX91" s="89" t="n">
        <f aca="false">ROUND(BB91*L32,2)</f>
        <v>0</v>
      </c>
      <c r="AY91" s="89" t="n">
        <f aca="false">ROUND(BC91*L33,2)</f>
        <v>0</v>
      </c>
      <c r="AZ91" s="89" t="n">
        <f aca="false">ROUND(AZ92,2)</f>
        <v>0</v>
      </c>
      <c r="BA91" s="89" t="n">
        <f aca="false">ROUND(BA92,2)</f>
        <v>0</v>
      </c>
      <c r="BB91" s="89" t="n">
        <f aca="false">ROUND(BB92,2)</f>
        <v>0</v>
      </c>
      <c r="BC91" s="89" t="n">
        <f aca="false">ROUND(BC92,2)</f>
        <v>0</v>
      </c>
      <c r="BD91" s="91" t="n">
        <f aca="false">ROUND(BD92,2)</f>
        <v>0</v>
      </c>
      <c r="BS91" s="92" t="s">
        <v>76</v>
      </c>
      <c r="BT91" s="92" t="s">
        <v>77</v>
      </c>
      <c r="BU91" s="93" t="s">
        <v>78</v>
      </c>
      <c r="BV91" s="92" t="s">
        <v>79</v>
      </c>
      <c r="BW91" s="92" t="s">
        <v>3</v>
      </c>
      <c r="BX91" s="92" t="s">
        <v>80</v>
      </c>
      <c r="CL91" s="92"/>
    </row>
    <row r="92" s="94" customFormat="true" ht="14.4" hidden="false" customHeight="true" outlineLevel="0" collapsed="false">
      <c r="B92" s="95"/>
      <c r="C92" s="96"/>
      <c r="D92" s="97" t="s">
        <v>81</v>
      </c>
      <c r="E92" s="97"/>
      <c r="F92" s="97"/>
      <c r="G92" s="97"/>
      <c r="H92" s="97"/>
      <c r="I92" s="98"/>
      <c r="J92" s="97" t="s">
        <v>82</v>
      </c>
      <c r="K92" s="97"/>
      <c r="L92" s="97"/>
      <c r="M92" s="97"/>
      <c r="N92" s="97"/>
      <c r="O92" s="97"/>
      <c r="P92" s="97"/>
      <c r="Q92" s="97"/>
      <c r="R92" s="97"/>
      <c r="S92" s="97"/>
      <c r="T92" s="97"/>
      <c r="U92" s="97"/>
      <c r="V92" s="97"/>
      <c r="W92" s="97"/>
      <c r="X92" s="97"/>
      <c r="Y92" s="97"/>
      <c r="Z92" s="97"/>
      <c r="AA92" s="97"/>
      <c r="AB92" s="97"/>
      <c r="AC92" s="97"/>
      <c r="AD92" s="97"/>
      <c r="AE92" s="97"/>
      <c r="AF92" s="97"/>
      <c r="AG92" s="99" t="n">
        <f aca="false">ROUND(SUM(AG93:AG95),2)</f>
        <v>0</v>
      </c>
      <c r="AH92" s="99"/>
      <c r="AI92" s="99"/>
      <c r="AJ92" s="99"/>
      <c r="AK92" s="99"/>
      <c r="AL92" s="99"/>
      <c r="AM92" s="99"/>
      <c r="AN92" s="100" t="n">
        <f aca="false">SUM(AG92,AT92)</f>
        <v>0</v>
      </c>
      <c r="AO92" s="100"/>
      <c r="AP92" s="100"/>
      <c r="AQ92" s="101" t="s">
        <v>83</v>
      </c>
      <c r="AR92" s="95"/>
      <c r="AS92" s="102" t="n">
        <f aca="false">ROUND(SUM(AS93:AS95),2)</f>
        <v>0</v>
      </c>
      <c r="AT92" s="103" t="n">
        <f aca="false">ROUND(SUM(AV92:AW92),2)</f>
        <v>0</v>
      </c>
      <c r="AU92" s="104" t="n">
        <f aca="false">ROUND(SUM(AU93:AU95),5)</f>
        <v>0</v>
      </c>
      <c r="AV92" s="103" t="n">
        <f aca="false">ROUND(AZ92*L32,2)</f>
        <v>0</v>
      </c>
      <c r="AW92" s="103" t="n">
        <f aca="false">ROUND(BA92*L33,2)</f>
        <v>0</v>
      </c>
      <c r="AX92" s="103" t="n">
        <f aca="false">ROUND(BB92*L32,2)</f>
        <v>0</v>
      </c>
      <c r="AY92" s="103" t="n">
        <f aca="false">ROUND(BC92*L33,2)</f>
        <v>0</v>
      </c>
      <c r="AZ92" s="103" t="n">
        <f aca="false">ROUND(SUM(AZ93:AZ95),2)</f>
        <v>0</v>
      </c>
      <c r="BA92" s="103" t="n">
        <f aca="false">ROUND(SUM(BA93:BA95),2)</f>
        <v>0</v>
      </c>
      <c r="BB92" s="103" t="n">
        <f aca="false">ROUND(SUM(BB93:BB95),2)</f>
        <v>0</v>
      </c>
      <c r="BC92" s="103" t="n">
        <f aca="false">ROUND(SUM(BC93:BC95),2)</f>
        <v>0</v>
      </c>
      <c r="BD92" s="105" t="n">
        <f aca="false">ROUND(SUM(BD93:BD95),2)</f>
        <v>0</v>
      </c>
      <c r="BS92" s="106" t="s">
        <v>76</v>
      </c>
      <c r="BT92" s="106" t="s">
        <v>84</v>
      </c>
      <c r="BU92" s="106" t="s">
        <v>78</v>
      </c>
      <c r="BV92" s="106" t="s">
        <v>79</v>
      </c>
      <c r="BW92" s="106" t="s">
        <v>85</v>
      </c>
      <c r="BX92" s="106" t="s">
        <v>3</v>
      </c>
      <c r="CL92" s="106"/>
      <c r="CM92" s="106" t="s">
        <v>77</v>
      </c>
    </row>
    <row r="93" s="55" customFormat="true" ht="14.4" hidden="false" customHeight="true" outlineLevel="0" collapsed="false">
      <c r="A93" s="107" t="s">
        <v>86</v>
      </c>
      <c r="B93" s="56"/>
      <c r="C93" s="108"/>
      <c r="D93" s="108"/>
      <c r="E93" s="109" t="s">
        <v>87</v>
      </c>
      <c r="F93" s="109"/>
      <c r="G93" s="109"/>
      <c r="H93" s="109"/>
      <c r="I93" s="109"/>
      <c r="J93" s="108"/>
      <c r="K93" s="109" t="s">
        <v>88</v>
      </c>
      <c r="L93" s="109"/>
      <c r="M93" s="109"/>
      <c r="N93" s="109"/>
      <c r="O93" s="109"/>
      <c r="P93" s="109"/>
      <c r="Q93" s="109"/>
      <c r="R93" s="109"/>
      <c r="S93" s="109"/>
      <c r="T93" s="109"/>
      <c r="U93" s="109"/>
      <c r="V93" s="109"/>
      <c r="W93" s="109"/>
      <c r="X93" s="109"/>
      <c r="Y93" s="109"/>
      <c r="Z93" s="109"/>
      <c r="AA93" s="109"/>
      <c r="AB93" s="109"/>
      <c r="AC93" s="109"/>
      <c r="AD93" s="109"/>
      <c r="AE93" s="109"/>
      <c r="AF93" s="109"/>
      <c r="AG93" s="110" t="n">
        <f aca="false">'a - stavebné úpravy'!J32</f>
        <v>0</v>
      </c>
      <c r="AH93" s="110"/>
      <c r="AI93" s="110"/>
      <c r="AJ93" s="110"/>
      <c r="AK93" s="110"/>
      <c r="AL93" s="110"/>
      <c r="AM93" s="110"/>
      <c r="AN93" s="110" t="n">
        <f aca="false">SUM(AG93,AT93)</f>
        <v>0</v>
      </c>
      <c r="AO93" s="110"/>
      <c r="AP93" s="110"/>
      <c r="AQ93" s="111" t="s">
        <v>89</v>
      </c>
      <c r="AR93" s="56"/>
      <c r="AS93" s="112" t="n">
        <v>0</v>
      </c>
      <c r="AT93" s="113" t="n">
        <f aca="false">ROUND(SUM(AV93:AW93),2)</f>
        <v>0</v>
      </c>
      <c r="AU93" s="114" t="n">
        <f aca="false">'a - stavebné úpravy'!P144</f>
        <v>0</v>
      </c>
      <c r="AV93" s="113" t="n">
        <f aca="false">'a - stavebné úpravy'!J35</f>
        <v>0</v>
      </c>
      <c r="AW93" s="113" t="n">
        <f aca="false">'a - stavebné úpravy'!J36</f>
        <v>0</v>
      </c>
      <c r="AX93" s="113" t="n">
        <f aca="false">'a - stavebné úpravy'!J37</f>
        <v>0</v>
      </c>
      <c r="AY93" s="113" t="n">
        <f aca="false">'a - stavebné úpravy'!J38</f>
        <v>0</v>
      </c>
      <c r="AZ93" s="113" t="n">
        <f aca="false">'a - stavebné úpravy'!F35</f>
        <v>0</v>
      </c>
      <c r="BA93" s="113" t="n">
        <f aca="false">'a - stavebné úpravy'!F36</f>
        <v>0</v>
      </c>
      <c r="BB93" s="113" t="n">
        <f aca="false">'a - stavebné úpravy'!F37</f>
        <v>0</v>
      </c>
      <c r="BC93" s="113" t="n">
        <f aca="false">'a - stavebné úpravy'!F38</f>
        <v>0</v>
      </c>
      <c r="BD93" s="115" t="n">
        <f aca="false">'a - stavebné úpravy'!F39</f>
        <v>0</v>
      </c>
      <c r="BT93" s="16" t="s">
        <v>90</v>
      </c>
      <c r="BV93" s="16" t="s">
        <v>79</v>
      </c>
      <c r="BW93" s="16" t="s">
        <v>91</v>
      </c>
      <c r="BX93" s="16" t="s">
        <v>85</v>
      </c>
      <c r="CL93" s="16"/>
    </row>
    <row r="94" s="55" customFormat="true" ht="14.4" hidden="false" customHeight="true" outlineLevel="0" collapsed="false">
      <c r="A94" s="107" t="s">
        <v>86</v>
      </c>
      <c r="B94" s="56"/>
      <c r="C94" s="108"/>
      <c r="D94" s="108"/>
      <c r="E94" s="109" t="s">
        <v>92</v>
      </c>
      <c r="F94" s="109"/>
      <c r="G94" s="109"/>
      <c r="H94" s="109"/>
      <c r="I94" s="109"/>
      <c r="J94" s="108"/>
      <c r="K94" s="109" t="s">
        <v>93</v>
      </c>
      <c r="L94" s="109"/>
      <c r="M94" s="109"/>
      <c r="N94" s="109"/>
      <c r="O94" s="109"/>
      <c r="P94" s="109"/>
      <c r="Q94" s="109"/>
      <c r="R94" s="109"/>
      <c r="S94" s="109"/>
      <c r="T94" s="109"/>
      <c r="U94" s="109"/>
      <c r="V94" s="109"/>
      <c r="W94" s="109"/>
      <c r="X94" s="109"/>
      <c r="Y94" s="109"/>
      <c r="Z94" s="109"/>
      <c r="AA94" s="109"/>
      <c r="AB94" s="109"/>
      <c r="AC94" s="109"/>
      <c r="AD94" s="109"/>
      <c r="AE94" s="109"/>
      <c r="AF94" s="109"/>
      <c r="AG94" s="110" t="n">
        <f aca="false">'b - zdravotechnika'!J32</f>
        <v>0</v>
      </c>
      <c r="AH94" s="110"/>
      <c r="AI94" s="110"/>
      <c r="AJ94" s="110"/>
      <c r="AK94" s="110"/>
      <c r="AL94" s="110"/>
      <c r="AM94" s="110"/>
      <c r="AN94" s="110" t="n">
        <f aca="false">SUM(AG94,AT94)</f>
        <v>0</v>
      </c>
      <c r="AO94" s="110"/>
      <c r="AP94" s="110"/>
      <c r="AQ94" s="111" t="s">
        <v>89</v>
      </c>
      <c r="AR94" s="56"/>
      <c r="AS94" s="112" t="n">
        <v>0</v>
      </c>
      <c r="AT94" s="113" t="n">
        <f aca="false">ROUND(SUM(AV94:AW94),2)</f>
        <v>0</v>
      </c>
      <c r="AU94" s="114" t="n">
        <f aca="false">'b - zdravotechnika'!P131</f>
        <v>0</v>
      </c>
      <c r="AV94" s="113" t="n">
        <f aca="false">'b - zdravotechnika'!J35</f>
        <v>0</v>
      </c>
      <c r="AW94" s="113" t="n">
        <f aca="false">'b - zdravotechnika'!J36</f>
        <v>0</v>
      </c>
      <c r="AX94" s="113" t="n">
        <f aca="false">'b - zdravotechnika'!J37</f>
        <v>0</v>
      </c>
      <c r="AY94" s="113" t="n">
        <f aca="false">'b - zdravotechnika'!J38</f>
        <v>0</v>
      </c>
      <c r="AZ94" s="113" t="n">
        <f aca="false">'b - zdravotechnika'!F35</f>
        <v>0</v>
      </c>
      <c r="BA94" s="113" t="n">
        <f aca="false">'b - zdravotechnika'!F36</f>
        <v>0</v>
      </c>
      <c r="BB94" s="113" t="n">
        <f aca="false">'b - zdravotechnika'!F37</f>
        <v>0</v>
      </c>
      <c r="BC94" s="113" t="n">
        <f aca="false">'b - zdravotechnika'!F38</f>
        <v>0</v>
      </c>
      <c r="BD94" s="115" t="n">
        <f aca="false">'b - zdravotechnika'!F39</f>
        <v>0</v>
      </c>
      <c r="BT94" s="16" t="s">
        <v>90</v>
      </c>
      <c r="BV94" s="16" t="s">
        <v>79</v>
      </c>
      <c r="BW94" s="16" t="s">
        <v>94</v>
      </c>
      <c r="BX94" s="16" t="s">
        <v>85</v>
      </c>
      <c r="CL94" s="16"/>
    </row>
    <row r="95" s="55" customFormat="true" ht="14.4" hidden="false" customHeight="true" outlineLevel="0" collapsed="false">
      <c r="A95" s="107" t="s">
        <v>86</v>
      </c>
      <c r="B95" s="56"/>
      <c r="C95" s="108"/>
      <c r="D95" s="108"/>
      <c r="E95" s="109" t="s">
        <v>95</v>
      </c>
      <c r="F95" s="109"/>
      <c r="G95" s="109"/>
      <c r="H95" s="109"/>
      <c r="I95" s="109"/>
      <c r="J95" s="108"/>
      <c r="K95" s="109" t="s">
        <v>96</v>
      </c>
      <c r="L95" s="109"/>
      <c r="M95" s="109"/>
      <c r="N95" s="109"/>
      <c r="O95" s="109"/>
      <c r="P95" s="109"/>
      <c r="Q95" s="109"/>
      <c r="R95" s="109"/>
      <c r="S95" s="109"/>
      <c r="T95" s="109"/>
      <c r="U95" s="109"/>
      <c r="V95" s="109"/>
      <c r="W95" s="109"/>
      <c r="X95" s="109"/>
      <c r="Y95" s="109"/>
      <c r="Z95" s="109"/>
      <c r="AA95" s="109"/>
      <c r="AB95" s="109"/>
      <c r="AC95" s="109"/>
      <c r="AD95" s="109"/>
      <c r="AE95" s="109"/>
      <c r="AF95" s="109"/>
      <c r="AG95" s="110" t="n">
        <f aca="false">'c - elektroinštalácia'!J32</f>
        <v>0</v>
      </c>
      <c r="AH95" s="110"/>
      <c r="AI95" s="110"/>
      <c r="AJ95" s="110"/>
      <c r="AK95" s="110"/>
      <c r="AL95" s="110"/>
      <c r="AM95" s="110"/>
      <c r="AN95" s="110" t="n">
        <f aca="false">SUM(AG95,AT95)</f>
        <v>0</v>
      </c>
      <c r="AO95" s="110"/>
      <c r="AP95" s="110"/>
      <c r="AQ95" s="111" t="s">
        <v>89</v>
      </c>
      <c r="AR95" s="56"/>
      <c r="AS95" s="116" t="n">
        <v>0</v>
      </c>
      <c r="AT95" s="117" t="n">
        <f aca="false">ROUND(SUM(AV95:AW95),2)</f>
        <v>0</v>
      </c>
      <c r="AU95" s="118" t="n">
        <f aca="false">'c - elektroinštalácia'!P126</f>
        <v>0</v>
      </c>
      <c r="AV95" s="117" t="n">
        <f aca="false">'c - elektroinštalácia'!J35</f>
        <v>0</v>
      </c>
      <c r="AW95" s="117" t="n">
        <f aca="false">'c - elektroinštalácia'!J36</f>
        <v>0</v>
      </c>
      <c r="AX95" s="117" t="n">
        <f aca="false">'c - elektroinštalácia'!J37</f>
        <v>0</v>
      </c>
      <c r="AY95" s="117" t="n">
        <f aca="false">'c - elektroinštalácia'!J38</f>
        <v>0</v>
      </c>
      <c r="AZ95" s="117" t="n">
        <f aca="false">'c - elektroinštalácia'!F35</f>
        <v>0</v>
      </c>
      <c r="BA95" s="117" t="n">
        <f aca="false">'c - elektroinštalácia'!F36</f>
        <v>0</v>
      </c>
      <c r="BB95" s="117" t="n">
        <f aca="false">'c - elektroinštalácia'!F37</f>
        <v>0</v>
      </c>
      <c r="BC95" s="117" t="n">
        <f aca="false">'c - elektroinštalácia'!F38</f>
        <v>0</v>
      </c>
      <c r="BD95" s="119" t="n">
        <f aca="false">'c - elektroinštalácia'!F39</f>
        <v>0</v>
      </c>
      <c r="BT95" s="16" t="s">
        <v>90</v>
      </c>
      <c r="BV95" s="16" t="s">
        <v>79</v>
      </c>
      <c r="BW95" s="16" t="s">
        <v>97</v>
      </c>
      <c r="BX95" s="16" t="s">
        <v>85</v>
      </c>
      <c r="CL95" s="16"/>
    </row>
    <row r="96" customFormat="false" ht="10.2" hidden="false" customHeight="false" outlineLevel="0" collapsed="false">
      <c r="B96" s="6"/>
      <c r="AR96" s="6"/>
    </row>
    <row r="97" s="26" customFormat="true" ht="30" hidden="false" customHeight="true" outlineLevel="0" collapsed="false">
      <c r="A97" s="24"/>
      <c r="B97" s="25"/>
      <c r="C97" s="83" t="s">
        <v>98</v>
      </c>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86" t="n">
        <f aca="false">ROUND(SUM(AG98:AG101), 2)</f>
        <v>0</v>
      </c>
      <c r="AH97" s="86"/>
      <c r="AI97" s="86"/>
      <c r="AJ97" s="86"/>
      <c r="AK97" s="86"/>
      <c r="AL97" s="86"/>
      <c r="AM97" s="86"/>
      <c r="AN97" s="86" t="n">
        <f aca="false">ROUND(SUM(AN98:AN101), 2)</f>
        <v>0</v>
      </c>
      <c r="AO97" s="86"/>
      <c r="AP97" s="86"/>
      <c r="AQ97" s="120"/>
      <c r="AR97" s="25"/>
      <c r="AS97" s="75" t="s">
        <v>99</v>
      </c>
      <c r="AT97" s="76" t="s">
        <v>100</v>
      </c>
      <c r="AU97" s="76" t="s">
        <v>41</v>
      </c>
      <c r="AV97" s="77" t="s">
        <v>64</v>
      </c>
      <c r="AW97" s="24"/>
      <c r="AX97" s="24"/>
      <c r="AY97" s="24"/>
      <c r="AZ97" s="24"/>
      <c r="BA97" s="24"/>
      <c r="BB97" s="24"/>
      <c r="BC97" s="24"/>
      <c r="BD97" s="24"/>
      <c r="BE97" s="24"/>
    </row>
    <row r="98" s="26" customFormat="true" ht="19.95" hidden="false" customHeight="true" outlineLevel="0" collapsed="false">
      <c r="A98" s="24"/>
      <c r="B98" s="25"/>
      <c r="C98" s="24"/>
      <c r="D98" s="121" t="s">
        <v>101</v>
      </c>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24"/>
      <c r="AD98" s="24"/>
      <c r="AE98" s="24"/>
      <c r="AF98" s="24"/>
      <c r="AG98" s="122" t="n">
        <f aca="false">ROUND(AG91 * AS98, 2)</f>
        <v>0</v>
      </c>
      <c r="AH98" s="122"/>
      <c r="AI98" s="122"/>
      <c r="AJ98" s="122"/>
      <c r="AK98" s="122"/>
      <c r="AL98" s="122"/>
      <c r="AM98" s="122"/>
      <c r="AN98" s="110" t="n">
        <f aca="false">ROUND(AG98 + AV98, 2)</f>
        <v>0</v>
      </c>
      <c r="AO98" s="110"/>
      <c r="AP98" s="110"/>
      <c r="AQ98" s="24"/>
      <c r="AR98" s="25"/>
      <c r="AS98" s="123" t="n">
        <v>0</v>
      </c>
      <c r="AT98" s="124" t="s">
        <v>102</v>
      </c>
      <c r="AU98" s="124" t="s">
        <v>42</v>
      </c>
      <c r="AV98" s="115" t="n">
        <f aca="false">ROUND(IF(AU98="základná",AG98*L32,IF(AU98="znížená",AG98*L33,0)), 2)</f>
        <v>0</v>
      </c>
      <c r="AW98" s="24"/>
      <c r="AX98" s="24"/>
      <c r="AY98" s="24"/>
      <c r="AZ98" s="24"/>
      <c r="BA98" s="24"/>
      <c r="BB98" s="24"/>
      <c r="BC98" s="24"/>
      <c r="BD98" s="24"/>
      <c r="BE98" s="24"/>
      <c r="BV98" s="3" t="s">
        <v>103</v>
      </c>
      <c r="BY98" s="125" t="n">
        <f aca="false">IF(AU98="základná",AV98,0)</f>
        <v>0</v>
      </c>
      <c r="BZ98" s="125" t="n">
        <f aca="false">IF(AU98="znížená",AV98,0)</f>
        <v>0</v>
      </c>
      <c r="CA98" s="125" t="n">
        <v>0</v>
      </c>
      <c r="CB98" s="125" t="n">
        <v>0</v>
      </c>
      <c r="CC98" s="125" t="n">
        <v>0</v>
      </c>
      <c r="CD98" s="125" t="n">
        <f aca="false">IF(AU98="základná",AG98,0)</f>
        <v>0</v>
      </c>
      <c r="CE98" s="125" t="n">
        <f aca="false">IF(AU98="znížená",AG98,0)</f>
        <v>0</v>
      </c>
      <c r="CF98" s="125" t="n">
        <f aca="false">IF(AU98="zákl. prenesená",AG98,0)</f>
        <v>0</v>
      </c>
      <c r="CG98" s="125" t="n">
        <f aca="false">IF(AU98="zníž. prenesená",AG98,0)</f>
        <v>0</v>
      </c>
      <c r="CH98" s="125" t="n">
        <f aca="false">IF(AU98="nulová",AG98,0)</f>
        <v>0</v>
      </c>
      <c r="CI98" s="3" t="n">
        <f aca="false">IF(AU98="základná",1,IF(AU98="znížená",2,IF(AU98="zákl. prenesená",4,IF(AU98="zníž. prenesená",5,3))))</f>
        <v>1</v>
      </c>
      <c r="CJ98" s="3" t="n">
        <f aca="false">IF(AT98="stavebná časť",1,IF(AT98="investičná časť",2,3))</f>
        <v>1</v>
      </c>
      <c r="CK98" s="3" t="str">
        <f aca="false">IF(D98="Vyplň vlastné","","x")</f>
        <v>x</v>
      </c>
    </row>
    <row r="99" s="26" customFormat="true" ht="19.95" hidden="false" customHeight="true" outlineLevel="0" collapsed="false">
      <c r="A99" s="24"/>
      <c r="B99" s="25"/>
      <c r="C99" s="24"/>
      <c r="D99" s="126" t="s">
        <v>104</v>
      </c>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24"/>
      <c r="AD99" s="24"/>
      <c r="AE99" s="24"/>
      <c r="AF99" s="24"/>
      <c r="AG99" s="122" t="n">
        <f aca="false">ROUND(AG91 * AS99, 2)</f>
        <v>0</v>
      </c>
      <c r="AH99" s="122"/>
      <c r="AI99" s="122"/>
      <c r="AJ99" s="122"/>
      <c r="AK99" s="122"/>
      <c r="AL99" s="122"/>
      <c r="AM99" s="122"/>
      <c r="AN99" s="110" t="n">
        <f aca="false">ROUND(AG99 + AV99, 2)</f>
        <v>0</v>
      </c>
      <c r="AO99" s="110"/>
      <c r="AP99" s="110"/>
      <c r="AQ99" s="24"/>
      <c r="AR99" s="25"/>
      <c r="AS99" s="123" t="n">
        <v>0</v>
      </c>
      <c r="AT99" s="124" t="s">
        <v>102</v>
      </c>
      <c r="AU99" s="124" t="s">
        <v>42</v>
      </c>
      <c r="AV99" s="115" t="n">
        <f aca="false">ROUND(IF(AU99="základná",AG99*L32,IF(AU99="znížená",AG99*L33,0)), 2)</f>
        <v>0</v>
      </c>
      <c r="AW99" s="24"/>
      <c r="AX99" s="24"/>
      <c r="AY99" s="24"/>
      <c r="AZ99" s="24"/>
      <c r="BA99" s="24"/>
      <c r="BB99" s="24"/>
      <c r="BC99" s="24"/>
      <c r="BD99" s="24"/>
      <c r="BE99" s="24"/>
      <c r="BV99" s="3" t="s">
        <v>105</v>
      </c>
      <c r="BY99" s="125" t="n">
        <f aca="false">IF(AU99="základná",AV99,0)</f>
        <v>0</v>
      </c>
      <c r="BZ99" s="125" t="n">
        <f aca="false">IF(AU99="znížená",AV99,0)</f>
        <v>0</v>
      </c>
      <c r="CA99" s="125" t="n">
        <v>0</v>
      </c>
      <c r="CB99" s="125" t="n">
        <v>0</v>
      </c>
      <c r="CC99" s="125" t="n">
        <v>0</v>
      </c>
      <c r="CD99" s="125" t="n">
        <f aca="false">IF(AU99="základná",AG99,0)</f>
        <v>0</v>
      </c>
      <c r="CE99" s="125" t="n">
        <f aca="false">IF(AU99="znížená",AG99,0)</f>
        <v>0</v>
      </c>
      <c r="CF99" s="125" t="n">
        <f aca="false">IF(AU99="zákl. prenesená",AG99,0)</f>
        <v>0</v>
      </c>
      <c r="CG99" s="125" t="n">
        <f aca="false">IF(AU99="zníž. prenesená",AG99,0)</f>
        <v>0</v>
      </c>
      <c r="CH99" s="125" t="n">
        <f aca="false">IF(AU99="nulová",AG99,0)</f>
        <v>0</v>
      </c>
      <c r="CI99" s="3" t="n">
        <f aca="false">IF(AU99="základná",1,IF(AU99="znížená",2,IF(AU99="zákl. prenesená",4,IF(AU99="zníž. prenesená",5,3))))</f>
        <v>1</v>
      </c>
      <c r="CJ99" s="3" t="n">
        <f aca="false">IF(AT99="stavebná časť",1,IF(AT99="investičná časť",2,3))</f>
        <v>1</v>
      </c>
      <c r="CK99" s="3" t="str">
        <f aca="false">IF(D99="Vyplň vlastné","","x")</f>
        <v/>
      </c>
    </row>
    <row r="100" s="26" customFormat="true" ht="19.95" hidden="false" customHeight="true" outlineLevel="0" collapsed="false">
      <c r="A100" s="24"/>
      <c r="B100" s="25"/>
      <c r="C100" s="24"/>
      <c r="D100" s="126" t="s">
        <v>104</v>
      </c>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24"/>
      <c r="AD100" s="24"/>
      <c r="AE100" s="24"/>
      <c r="AF100" s="24"/>
      <c r="AG100" s="122" t="n">
        <f aca="false">ROUND(AG91 * AS100, 2)</f>
        <v>0</v>
      </c>
      <c r="AH100" s="122"/>
      <c r="AI100" s="122"/>
      <c r="AJ100" s="122"/>
      <c r="AK100" s="122"/>
      <c r="AL100" s="122"/>
      <c r="AM100" s="122"/>
      <c r="AN100" s="110" t="n">
        <f aca="false">ROUND(AG100 + AV100, 2)</f>
        <v>0</v>
      </c>
      <c r="AO100" s="110"/>
      <c r="AP100" s="110"/>
      <c r="AQ100" s="24"/>
      <c r="AR100" s="25"/>
      <c r="AS100" s="123" t="n">
        <v>0</v>
      </c>
      <c r="AT100" s="124" t="s">
        <v>102</v>
      </c>
      <c r="AU100" s="124" t="s">
        <v>42</v>
      </c>
      <c r="AV100" s="115" t="n">
        <f aca="false">ROUND(IF(AU100="základná",AG100*L32,IF(AU100="znížená",AG100*L33,0)), 2)</f>
        <v>0</v>
      </c>
      <c r="AW100" s="24"/>
      <c r="AX100" s="24"/>
      <c r="AY100" s="24"/>
      <c r="AZ100" s="24"/>
      <c r="BA100" s="24"/>
      <c r="BB100" s="24"/>
      <c r="BC100" s="24"/>
      <c r="BD100" s="24"/>
      <c r="BE100" s="24"/>
      <c r="BV100" s="3" t="s">
        <v>105</v>
      </c>
      <c r="BY100" s="125" t="n">
        <f aca="false">IF(AU100="základná",AV100,0)</f>
        <v>0</v>
      </c>
      <c r="BZ100" s="125" t="n">
        <f aca="false">IF(AU100="znížená",AV100,0)</f>
        <v>0</v>
      </c>
      <c r="CA100" s="125" t="n">
        <v>0</v>
      </c>
      <c r="CB100" s="125" t="n">
        <v>0</v>
      </c>
      <c r="CC100" s="125" t="n">
        <v>0</v>
      </c>
      <c r="CD100" s="125" t="n">
        <f aca="false">IF(AU100="základná",AG100,0)</f>
        <v>0</v>
      </c>
      <c r="CE100" s="125" t="n">
        <f aca="false">IF(AU100="znížená",AG100,0)</f>
        <v>0</v>
      </c>
      <c r="CF100" s="125" t="n">
        <f aca="false">IF(AU100="zákl. prenesená",AG100,0)</f>
        <v>0</v>
      </c>
      <c r="CG100" s="125" t="n">
        <f aca="false">IF(AU100="zníž. prenesená",AG100,0)</f>
        <v>0</v>
      </c>
      <c r="CH100" s="125" t="n">
        <f aca="false">IF(AU100="nulová",AG100,0)</f>
        <v>0</v>
      </c>
      <c r="CI100" s="3" t="n">
        <f aca="false">IF(AU100="základná",1,IF(AU100="znížená",2,IF(AU100="zákl. prenesená",4,IF(AU100="zníž. prenesená",5,3))))</f>
        <v>1</v>
      </c>
      <c r="CJ100" s="3" t="n">
        <f aca="false">IF(AT100="stavebná časť",1,IF(AT100="investičná časť",2,3))</f>
        <v>1</v>
      </c>
      <c r="CK100" s="3" t="str">
        <f aca="false">IF(D100="Vyplň vlastné","","x")</f>
        <v/>
      </c>
    </row>
    <row r="101" s="26" customFormat="true" ht="19.95" hidden="false" customHeight="true" outlineLevel="0" collapsed="false">
      <c r="A101" s="24"/>
      <c r="B101" s="25"/>
      <c r="C101" s="24"/>
      <c r="D101" s="126" t="s">
        <v>104</v>
      </c>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24"/>
      <c r="AD101" s="24"/>
      <c r="AE101" s="24"/>
      <c r="AF101" s="24"/>
      <c r="AG101" s="122" t="n">
        <f aca="false">ROUND(AG91 * AS101, 2)</f>
        <v>0</v>
      </c>
      <c r="AH101" s="122"/>
      <c r="AI101" s="122"/>
      <c r="AJ101" s="122"/>
      <c r="AK101" s="122"/>
      <c r="AL101" s="122"/>
      <c r="AM101" s="122"/>
      <c r="AN101" s="110" t="n">
        <f aca="false">ROUND(AG101 + AV101, 2)</f>
        <v>0</v>
      </c>
      <c r="AO101" s="110"/>
      <c r="AP101" s="110"/>
      <c r="AQ101" s="24"/>
      <c r="AR101" s="25"/>
      <c r="AS101" s="127" t="n">
        <v>0</v>
      </c>
      <c r="AT101" s="128" t="s">
        <v>102</v>
      </c>
      <c r="AU101" s="128" t="s">
        <v>42</v>
      </c>
      <c r="AV101" s="119" t="n">
        <f aca="false">ROUND(IF(AU101="základná",AG101*L32,IF(AU101="znížená",AG101*L33,0)), 2)</f>
        <v>0</v>
      </c>
      <c r="AW101" s="24"/>
      <c r="AX101" s="24"/>
      <c r="AY101" s="24"/>
      <c r="AZ101" s="24"/>
      <c r="BA101" s="24"/>
      <c r="BB101" s="24"/>
      <c r="BC101" s="24"/>
      <c r="BD101" s="24"/>
      <c r="BE101" s="24"/>
      <c r="BV101" s="3" t="s">
        <v>105</v>
      </c>
      <c r="BY101" s="125" t="n">
        <f aca="false">IF(AU101="základná",AV101,0)</f>
        <v>0</v>
      </c>
      <c r="BZ101" s="125" t="n">
        <f aca="false">IF(AU101="znížená",AV101,0)</f>
        <v>0</v>
      </c>
      <c r="CA101" s="125" t="n">
        <v>0</v>
      </c>
      <c r="CB101" s="125" t="n">
        <v>0</v>
      </c>
      <c r="CC101" s="125" t="n">
        <v>0</v>
      </c>
      <c r="CD101" s="125" t="n">
        <f aca="false">IF(AU101="základná",AG101,0)</f>
        <v>0</v>
      </c>
      <c r="CE101" s="125" t="n">
        <f aca="false">IF(AU101="znížená",AG101,0)</f>
        <v>0</v>
      </c>
      <c r="CF101" s="125" t="n">
        <f aca="false">IF(AU101="zákl. prenesená",AG101,0)</f>
        <v>0</v>
      </c>
      <c r="CG101" s="125" t="n">
        <f aca="false">IF(AU101="zníž. prenesená",AG101,0)</f>
        <v>0</v>
      </c>
      <c r="CH101" s="125" t="n">
        <f aca="false">IF(AU101="nulová",AG101,0)</f>
        <v>0</v>
      </c>
      <c r="CI101" s="3" t="n">
        <f aca="false">IF(AU101="základná",1,IF(AU101="znížená",2,IF(AU101="zákl. prenesená",4,IF(AU101="zníž. prenesená",5,3))))</f>
        <v>1</v>
      </c>
      <c r="CJ101" s="3" t="n">
        <f aca="false">IF(AT101="stavebná časť",1,IF(AT101="investičná časť",2,3))</f>
        <v>1</v>
      </c>
      <c r="CK101" s="3" t="str">
        <f aca="false">IF(D101="Vyplň vlastné","","x")</f>
        <v/>
      </c>
    </row>
    <row r="102" s="26" customFormat="true" ht="10.8" hidden="false" customHeight="true" outlineLevel="0" collapsed="false">
      <c r="A102" s="24"/>
      <c r="B102" s="25"/>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5"/>
      <c r="AS102" s="24"/>
      <c r="AT102" s="24"/>
      <c r="AU102" s="24"/>
      <c r="AV102" s="24"/>
      <c r="AW102" s="24"/>
      <c r="AX102" s="24"/>
      <c r="AY102" s="24"/>
      <c r="AZ102" s="24"/>
      <c r="BA102" s="24"/>
      <c r="BB102" s="24"/>
      <c r="BC102" s="24"/>
      <c r="BD102" s="24"/>
      <c r="BE102" s="24"/>
    </row>
    <row r="103" s="26" customFormat="true" ht="30" hidden="false" customHeight="true" outlineLevel="0" collapsed="false">
      <c r="A103" s="24"/>
      <c r="B103" s="25"/>
      <c r="C103" s="129" t="s">
        <v>106</v>
      </c>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1" t="n">
        <f aca="false">ROUND(AG91 + AG97, 2)</f>
        <v>0</v>
      </c>
      <c r="AH103" s="131"/>
      <c r="AI103" s="131"/>
      <c r="AJ103" s="131"/>
      <c r="AK103" s="131"/>
      <c r="AL103" s="131"/>
      <c r="AM103" s="131"/>
      <c r="AN103" s="131" t="n">
        <f aca="false">ROUND(AN91 + AN97, 2)</f>
        <v>0</v>
      </c>
      <c r="AO103" s="131"/>
      <c r="AP103" s="131"/>
      <c r="AQ103" s="130"/>
      <c r="AR103" s="25"/>
      <c r="AS103" s="24"/>
      <c r="AT103" s="24"/>
      <c r="AU103" s="24"/>
      <c r="AV103" s="24"/>
      <c r="AW103" s="24"/>
      <c r="AX103" s="24"/>
      <c r="AY103" s="24"/>
      <c r="AZ103" s="24"/>
      <c r="BA103" s="24"/>
      <c r="BB103" s="24"/>
      <c r="BC103" s="24"/>
      <c r="BD103" s="24"/>
      <c r="BE103" s="24"/>
    </row>
    <row r="104" s="26" customFormat="true" ht="6.9" hidden="false" customHeight="true" outlineLevel="0" collapsed="false">
      <c r="A104" s="24"/>
      <c r="B104" s="51"/>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25"/>
      <c r="AS104" s="24"/>
      <c r="AT104" s="24"/>
      <c r="AU104" s="24"/>
      <c r="AV104" s="24"/>
      <c r="AW104" s="24"/>
      <c r="AX104" s="24"/>
      <c r="AY104" s="24"/>
      <c r="AZ104" s="24"/>
      <c r="BA104" s="24"/>
      <c r="BB104" s="24"/>
      <c r="BC104" s="24"/>
      <c r="BD104" s="24"/>
      <c r="BE104" s="24"/>
    </row>
    <row r="105" customFormat="false" ht="10.2" hidden="false" customHeight="false" outlineLevel="0" collapsed="false"/>
    <row r="106" customFormat="false" ht="10.2" hidden="false" customHeight="false" outlineLevel="0" collapsed="false"/>
    <row r="108" customFormat="false" ht="10.2" hidden="false" customHeight="false" outlineLevel="0" collapsed="false"/>
  </sheetData>
  <mergeCells count="72">
    <mergeCell ref="AR2:BE2"/>
    <mergeCell ref="K5:AO5"/>
    <mergeCell ref="BE5:BE34"/>
    <mergeCell ref="K6:AO6"/>
    <mergeCell ref="E14:AJ14"/>
    <mergeCell ref="E23:AN23"/>
    <mergeCell ref="AK26:AO26"/>
    <mergeCell ref="AK27:AO27"/>
    <mergeCell ref="AK29:AO29"/>
    <mergeCell ref="L31:P31"/>
    <mergeCell ref="W31:AE31"/>
    <mergeCell ref="AK31:AO31"/>
    <mergeCell ref="L32:P32"/>
    <mergeCell ref="W32:AE32"/>
    <mergeCell ref="AK32:AO32"/>
    <mergeCell ref="L33:P33"/>
    <mergeCell ref="W33:AE33"/>
    <mergeCell ref="AK33:AO33"/>
    <mergeCell ref="L34:P34"/>
    <mergeCell ref="W34:AE34"/>
    <mergeCell ref="AK34:AO34"/>
    <mergeCell ref="L35:P35"/>
    <mergeCell ref="W35:AE35"/>
    <mergeCell ref="AK35:AO35"/>
    <mergeCell ref="L36:P36"/>
    <mergeCell ref="W36:AE36"/>
    <mergeCell ref="AK36:AO36"/>
    <mergeCell ref="X38:AB38"/>
    <mergeCell ref="AK38:AO38"/>
    <mergeCell ref="L82:AO82"/>
    <mergeCell ref="AM84:AN84"/>
    <mergeCell ref="AM86:AP86"/>
    <mergeCell ref="AS86:AT88"/>
    <mergeCell ref="AM87:AP87"/>
    <mergeCell ref="C89:G89"/>
    <mergeCell ref="I89:AF89"/>
    <mergeCell ref="AG89:AM89"/>
    <mergeCell ref="AN89:AP89"/>
    <mergeCell ref="AG91:AM91"/>
    <mergeCell ref="AN91:AP91"/>
    <mergeCell ref="D92:H92"/>
    <mergeCell ref="J92:AF92"/>
    <mergeCell ref="AG92:AM92"/>
    <mergeCell ref="AN92:AP92"/>
    <mergeCell ref="E93:I93"/>
    <mergeCell ref="K93:AF93"/>
    <mergeCell ref="AG93:AM93"/>
    <mergeCell ref="AN93:AP93"/>
    <mergeCell ref="E94:I94"/>
    <mergeCell ref="K94:AF94"/>
    <mergeCell ref="AG94:AM94"/>
    <mergeCell ref="AN94:AP94"/>
    <mergeCell ref="E95:I95"/>
    <mergeCell ref="K95:AF95"/>
    <mergeCell ref="AG95:AM95"/>
    <mergeCell ref="AN95:AP95"/>
    <mergeCell ref="AG97:AM97"/>
    <mergeCell ref="AN97:AP97"/>
    <mergeCell ref="D98:AB98"/>
    <mergeCell ref="AG98:AM98"/>
    <mergeCell ref="AN98:AP98"/>
    <mergeCell ref="D99:AB99"/>
    <mergeCell ref="AG99:AM99"/>
    <mergeCell ref="AN99:AP99"/>
    <mergeCell ref="D100:AB100"/>
    <mergeCell ref="AG100:AM100"/>
    <mergeCell ref="AN100:AP100"/>
    <mergeCell ref="D101:AB101"/>
    <mergeCell ref="AG101:AM101"/>
    <mergeCell ref="AN101:AP101"/>
    <mergeCell ref="AG103:AM103"/>
    <mergeCell ref="AN103:AP103"/>
  </mergeCells>
  <dataValidations count="2">
    <dataValidation allowBlank="true" error="Povolené sú hodnoty základná, znížená, nulová." operator="between" showDropDown="false" showErrorMessage="true" showInputMessage="true" sqref="AU97:AU101" type="list">
      <formula1>"základná,znížená,nulová"</formula1>
      <formula2>0</formula2>
    </dataValidation>
    <dataValidation allowBlank="true" error="Povolené sú hodnoty stavebná časť, technologická časť, investičná časť." operator="between" showDropDown="false" showErrorMessage="true" showInputMessage="true" sqref="AT97:AT101" type="list">
      <formula1>"stavebná časť,technologická časť,investičná časť"</formula1>
      <formula2>0</formula2>
    </dataValidation>
  </dataValidations>
  <hyperlinks>
    <hyperlink ref="A93" location="'a - stavebné úpravy'!C2" display="/"/>
    <hyperlink ref="A94" location="'b - zdravotechnika'!C2" display="/"/>
    <hyperlink ref="A95" location="'c - elektroinštalácia'!C2" display="/"/>
  </hyperlinks>
  <printOptions headings="false" gridLines="false" gridLinesSet="true" horizontalCentered="true" verticalCentered="false"/>
  <pageMargins left="0.39375" right="0.39375" top="0.39375" bottom="0.39375" header="0.511805555555555" footer="0"/>
  <pageSetup paperSize="9" scale="100" firstPageNumber="0" fitToWidth="1" fitToHeight="100" pageOrder="downThenOver" orientation="portrait" blackAndWhite="false" draft="false" cellComments="none" useFirstPageNumber="false" horizontalDpi="300" verticalDpi="300" copies="1"/>
  <headerFooter differentFirst="false" differentOddEven="false">
    <oddHeader/>
    <oddFooter>&amp;CStrana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BM320"/>
  <sheetViews>
    <sheetView showFormulas="false" showGridLines="false" showRowColHeaders="true" showZeros="true" rightToLeft="false" tabSelected="true" showOutlineSymbols="true" defaultGridColor="true" view="normal" topLeftCell="A175" colorId="64" zoomScale="100" zoomScaleNormal="100" zoomScalePageLayoutView="100" workbookViewId="0">
      <selection pane="topLeft" activeCell="W43" activeCellId="0" sqref="W43"/>
    </sheetView>
  </sheetViews>
  <sheetFormatPr defaultColWidth="8.84765625" defaultRowHeight="14.4" zeroHeight="false" outlineLevelRow="0" outlineLevelCol="0"/>
  <cols>
    <col collapsed="false" customWidth="true" hidden="false" outlineLevel="0" max="2" min="2" style="0" width="1.13"/>
    <col collapsed="false" customWidth="true" hidden="false" outlineLevel="0" max="3" min="3" style="0" width="4.43"/>
    <col collapsed="false" customWidth="true" hidden="false" outlineLevel="0" max="4" min="4" style="0" width="4.57"/>
    <col collapsed="false" customWidth="true" hidden="false" outlineLevel="0" max="5" min="5" style="0" width="18.29"/>
    <col collapsed="false" customWidth="true" hidden="false" outlineLevel="0" max="6" min="6" style="0" width="54.42"/>
    <col collapsed="false" customWidth="true" hidden="false" outlineLevel="0" max="7" min="7" style="0" width="8"/>
    <col collapsed="false" customWidth="true" hidden="false" outlineLevel="0" max="8" min="8" style="0" width="15"/>
    <col collapsed="false" customWidth="true" hidden="false" outlineLevel="0" max="9" min="9" style="0" width="16.85"/>
    <col collapsed="false" customWidth="true" hidden="false" outlineLevel="0" max="10" min="10" style="0" width="23.85"/>
    <col collapsed="false" customWidth="true" hidden="true" outlineLevel="0" max="11" min="11" style="0" width="23.85"/>
    <col collapsed="false" customWidth="true" hidden="false" outlineLevel="0" max="12" min="12" style="0" width="10"/>
    <col collapsed="false" customWidth="true" hidden="true" outlineLevel="0" max="13" min="13" style="0" width="11.57"/>
    <col collapsed="false" customWidth="true" hidden="true" outlineLevel="0" max="14" min="14" style="0" width="9.15"/>
    <col collapsed="false" customWidth="true" hidden="true" outlineLevel="0" max="20" min="15" style="0" width="15.15"/>
    <col collapsed="false" customWidth="true" hidden="true" outlineLevel="0" max="21" min="21" style="0" width="17.43"/>
    <col collapsed="false" customWidth="true" hidden="false" outlineLevel="0" max="22" min="22" style="0" width="13.15"/>
    <col collapsed="false" customWidth="true" hidden="false" outlineLevel="0" max="23" min="23" style="0" width="17.43"/>
    <col collapsed="false" customWidth="true" hidden="false" outlineLevel="0" max="24" min="24" style="0" width="13.15"/>
    <col collapsed="false" customWidth="true" hidden="false" outlineLevel="0" max="25" min="25" style="0" width="16"/>
    <col collapsed="false" customWidth="true" hidden="false" outlineLevel="0" max="26" min="26" style="0" width="11.72"/>
    <col collapsed="false" customWidth="true" hidden="false" outlineLevel="0" max="27" min="27" style="0" width="16"/>
    <col collapsed="false" customWidth="true" hidden="false" outlineLevel="0" max="28" min="28" style="0" width="17.43"/>
    <col collapsed="false" customWidth="true" hidden="false" outlineLevel="0" max="29" min="29" style="0" width="11.72"/>
    <col collapsed="false" customWidth="true" hidden="false" outlineLevel="0" max="30" min="30" style="0" width="16"/>
    <col collapsed="false" customWidth="true" hidden="false" outlineLevel="0" max="31" min="31" style="0" width="17.43"/>
    <col collapsed="false" customWidth="true" hidden="true" outlineLevel="0" max="65" min="44" style="0" width="9.15"/>
  </cols>
  <sheetData>
    <row r="2" customFormat="false" ht="36.9" hidden="false" customHeight="true" outlineLevel="0" collapsed="false">
      <c r="L2" s="2" t="s">
        <v>4</v>
      </c>
      <c r="M2" s="2"/>
      <c r="N2" s="2"/>
      <c r="O2" s="2"/>
      <c r="P2" s="2"/>
      <c r="Q2" s="2"/>
      <c r="R2" s="2"/>
      <c r="S2" s="2"/>
      <c r="T2" s="2"/>
      <c r="U2" s="2"/>
      <c r="V2" s="2"/>
      <c r="AT2" s="3" t="s">
        <v>91</v>
      </c>
    </row>
    <row r="3" customFormat="false" ht="6.9" hidden="false" customHeight="true" outlineLevel="0" collapsed="false">
      <c r="B3" s="4"/>
      <c r="C3" s="5"/>
      <c r="D3" s="5"/>
      <c r="E3" s="5"/>
      <c r="F3" s="5"/>
      <c r="G3" s="5"/>
      <c r="H3" s="5"/>
      <c r="I3" s="5"/>
      <c r="J3" s="5"/>
      <c r="K3" s="5"/>
      <c r="L3" s="6"/>
      <c r="AT3" s="3" t="s">
        <v>77</v>
      </c>
    </row>
    <row r="4" customFormat="false" ht="24.9" hidden="false" customHeight="true" outlineLevel="0" collapsed="false">
      <c r="B4" s="6"/>
      <c r="D4" s="7" t="s">
        <v>107</v>
      </c>
      <c r="L4" s="6"/>
      <c r="M4" s="132" t="s">
        <v>8</v>
      </c>
      <c r="AT4" s="3" t="s">
        <v>2</v>
      </c>
    </row>
    <row r="5" customFormat="false" ht="6.9" hidden="false" customHeight="true" outlineLevel="0" collapsed="false">
      <c r="B5" s="6"/>
      <c r="L5" s="6"/>
    </row>
    <row r="6" customFormat="false" ht="12" hidden="false" customHeight="true" outlineLevel="0" collapsed="false">
      <c r="B6" s="6"/>
      <c r="D6" s="15" t="s">
        <v>14</v>
      </c>
      <c r="L6" s="6"/>
    </row>
    <row r="7" customFormat="false" ht="27" hidden="false" customHeight="true" outlineLevel="0" collapsed="false">
      <c r="B7" s="6"/>
      <c r="E7" s="133" t="str">
        <f aca="false">'Rekapitulácia stavby'!K6</f>
        <v>Stavebné úpravy špeciálnej základnej školy s materskou školou, Žilina - Vlčince</v>
      </c>
      <c r="F7" s="133"/>
      <c r="G7" s="133"/>
      <c r="H7" s="133"/>
      <c r="L7" s="6"/>
    </row>
    <row r="8" customFormat="false" ht="12" hidden="false" customHeight="true" outlineLevel="0" collapsed="false">
      <c r="B8" s="6"/>
      <c r="D8" s="15" t="s">
        <v>108</v>
      </c>
      <c r="L8" s="6"/>
    </row>
    <row r="9" s="26" customFormat="true" ht="14.4" hidden="false" customHeight="true" outlineLevel="0" collapsed="false">
      <c r="A9" s="24"/>
      <c r="B9" s="25"/>
      <c r="C9" s="24"/>
      <c r="D9" s="24"/>
      <c r="E9" s="133" t="s">
        <v>109</v>
      </c>
      <c r="F9" s="133"/>
      <c r="G9" s="133"/>
      <c r="H9" s="133"/>
      <c r="I9" s="24"/>
      <c r="J9" s="24"/>
      <c r="K9" s="24"/>
      <c r="L9" s="46"/>
      <c r="S9" s="24"/>
      <c r="T9" s="24"/>
      <c r="U9" s="24"/>
      <c r="V9" s="24"/>
      <c r="W9" s="24"/>
      <c r="X9" s="24"/>
      <c r="Y9" s="24"/>
      <c r="Z9" s="24"/>
      <c r="AA9" s="24"/>
      <c r="AB9" s="24"/>
      <c r="AC9" s="24"/>
      <c r="AD9" s="24"/>
      <c r="AE9" s="24"/>
    </row>
    <row r="10" s="26" customFormat="true" ht="12" hidden="false" customHeight="true" outlineLevel="0" collapsed="false">
      <c r="A10" s="24"/>
      <c r="B10" s="25"/>
      <c r="C10" s="24"/>
      <c r="D10" s="15" t="s">
        <v>110</v>
      </c>
      <c r="E10" s="24"/>
      <c r="F10" s="24"/>
      <c r="G10" s="24"/>
      <c r="H10" s="24"/>
      <c r="I10" s="24"/>
      <c r="J10" s="24"/>
      <c r="K10" s="24"/>
      <c r="L10" s="46"/>
      <c r="S10" s="24"/>
      <c r="T10" s="24"/>
      <c r="U10" s="24"/>
      <c r="V10" s="24"/>
      <c r="W10" s="24"/>
      <c r="X10" s="24"/>
      <c r="Y10" s="24"/>
      <c r="Z10" s="24"/>
      <c r="AA10" s="24"/>
      <c r="AB10" s="24"/>
      <c r="AC10" s="24"/>
      <c r="AD10" s="24"/>
      <c r="AE10" s="24"/>
    </row>
    <row r="11" s="26" customFormat="true" ht="15.6" hidden="false" customHeight="true" outlineLevel="0" collapsed="false">
      <c r="A11" s="24"/>
      <c r="B11" s="25"/>
      <c r="C11" s="24"/>
      <c r="D11" s="24"/>
      <c r="E11" s="134" t="s">
        <v>111</v>
      </c>
      <c r="F11" s="134"/>
      <c r="G11" s="134"/>
      <c r="H11" s="134"/>
      <c r="I11" s="24"/>
      <c r="J11" s="24"/>
      <c r="K11" s="24"/>
      <c r="L11" s="46"/>
      <c r="S11" s="24"/>
      <c r="T11" s="24"/>
      <c r="U11" s="24"/>
      <c r="V11" s="24"/>
      <c r="W11" s="24"/>
      <c r="X11" s="24"/>
      <c r="Y11" s="24"/>
      <c r="Z11" s="24"/>
      <c r="AA11" s="24"/>
      <c r="AB11" s="24"/>
      <c r="AC11" s="24"/>
      <c r="AD11" s="24"/>
      <c r="AE11" s="24"/>
    </row>
    <row r="12" s="26" customFormat="true" ht="10.2" hidden="false" customHeight="false" outlineLevel="0" collapsed="false">
      <c r="A12" s="24"/>
      <c r="B12" s="25"/>
      <c r="C12" s="24"/>
      <c r="D12" s="24"/>
      <c r="E12" s="24"/>
      <c r="F12" s="24"/>
      <c r="G12" s="24"/>
      <c r="H12" s="24"/>
      <c r="I12" s="24"/>
      <c r="J12" s="24"/>
      <c r="K12" s="24"/>
      <c r="L12" s="46"/>
      <c r="S12" s="24"/>
      <c r="T12" s="24"/>
      <c r="U12" s="24"/>
      <c r="V12" s="24"/>
      <c r="W12" s="24"/>
      <c r="X12" s="24"/>
      <c r="Y12" s="24"/>
      <c r="Z12" s="24"/>
      <c r="AA12" s="24"/>
      <c r="AB12" s="24"/>
      <c r="AC12" s="24"/>
      <c r="AD12" s="24"/>
      <c r="AE12" s="24"/>
    </row>
    <row r="13" s="26" customFormat="true" ht="12" hidden="false" customHeight="true" outlineLevel="0" collapsed="false">
      <c r="A13" s="24"/>
      <c r="B13" s="25"/>
      <c r="C13" s="24"/>
      <c r="D13" s="15" t="s">
        <v>16</v>
      </c>
      <c r="E13" s="24"/>
      <c r="F13" s="16"/>
      <c r="G13" s="24"/>
      <c r="H13" s="24"/>
      <c r="I13" s="15" t="s">
        <v>17</v>
      </c>
      <c r="J13" s="16"/>
      <c r="K13" s="24"/>
      <c r="L13" s="46"/>
      <c r="S13" s="24"/>
      <c r="T13" s="24"/>
      <c r="U13" s="24"/>
      <c r="V13" s="24"/>
      <c r="W13" s="24"/>
      <c r="X13" s="24"/>
      <c r="Y13" s="24"/>
      <c r="Z13" s="24"/>
      <c r="AA13" s="24"/>
      <c r="AB13" s="24"/>
      <c r="AC13" s="24"/>
      <c r="AD13" s="24"/>
      <c r="AE13" s="24"/>
    </row>
    <row r="14" s="26" customFormat="true" ht="12" hidden="false" customHeight="true" outlineLevel="0" collapsed="false">
      <c r="A14" s="24"/>
      <c r="B14" s="25"/>
      <c r="C14" s="24"/>
      <c r="D14" s="15" t="s">
        <v>18</v>
      </c>
      <c r="E14" s="24"/>
      <c r="F14" s="16" t="s">
        <v>19</v>
      </c>
      <c r="G14" s="24"/>
      <c r="H14" s="24"/>
      <c r="I14" s="15" t="s">
        <v>20</v>
      </c>
      <c r="J14" s="135" t="str">
        <f aca="false">'Rekapitulácia stavby'!AN8</f>
        <v>21. 9. 2022</v>
      </c>
      <c r="K14" s="24"/>
      <c r="L14" s="46"/>
      <c r="S14" s="24"/>
      <c r="T14" s="24"/>
      <c r="U14" s="24"/>
      <c r="V14" s="24"/>
      <c r="W14" s="24"/>
      <c r="X14" s="24"/>
      <c r="Y14" s="24"/>
      <c r="Z14" s="24"/>
      <c r="AA14" s="24"/>
      <c r="AB14" s="24"/>
      <c r="AC14" s="24"/>
      <c r="AD14" s="24"/>
      <c r="AE14" s="24"/>
    </row>
    <row r="15" s="26" customFormat="true" ht="10.8" hidden="false" customHeight="true" outlineLevel="0" collapsed="false">
      <c r="A15" s="24"/>
      <c r="B15" s="25"/>
      <c r="C15" s="24"/>
      <c r="D15" s="24"/>
      <c r="E15" s="24"/>
      <c r="F15" s="24"/>
      <c r="G15" s="24"/>
      <c r="H15" s="24"/>
      <c r="I15" s="24"/>
      <c r="J15" s="24"/>
      <c r="K15" s="24"/>
      <c r="L15" s="46"/>
      <c r="S15" s="24"/>
      <c r="T15" s="24"/>
      <c r="U15" s="24"/>
      <c r="V15" s="24"/>
      <c r="W15" s="24"/>
      <c r="X15" s="24"/>
      <c r="Y15" s="24"/>
      <c r="Z15" s="24"/>
      <c r="AA15" s="24"/>
      <c r="AB15" s="24"/>
      <c r="AC15" s="24"/>
      <c r="AD15" s="24"/>
      <c r="AE15" s="24"/>
    </row>
    <row r="16" s="26" customFormat="true" ht="12" hidden="false" customHeight="true" outlineLevel="0" collapsed="false">
      <c r="A16" s="24"/>
      <c r="B16" s="25"/>
      <c r="C16" s="24"/>
      <c r="D16" s="15" t="s">
        <v>22</v>
      </c>
      <c r="E16" s="24"/>
      <c r="F16" s="24"/>
      <c r="G16" s="24"/>
      <c r="H16" s="24"/>
      <c r="I16" s="15" t="s">
        <v>23</v>
      </c>
      <c r="J16" s="16"/>
      <c r="K16" s="24"/>
      <c r="L16" s="46"/>
      <c r="S16" s="24"/>
      <c r="T16" s="24"/>
      <c r="U16" s="24"/>
      <c r="V16" s="24"/>
      <c r="W16" s="24"/>
      <c r="X16" s="24"/>
      <c r="Y16" s="24"/>
      <c r="Z16" s="24"/>
      <c r="AA16" s="24"/>
      <c r="AB16" s="24"/>
      <c r="AC16" s="24"/>
      <c r="AD16" s="24"/>
      <c r="AE16" s="24"/>
    </row>
    <row r="17" s="26" customFormat="true" ht="18" hidden="false" customHeight="true" outlineLevel="0" collapsed="false">
      <c r="A17" s="24"/>
      <c r="B17" s="25"/>
      <c r="C17" s="24"/>
      <c r="D17" s="24"/>
      <c r="E17" s="16" t="s">
        <v>24</v>
      </c>
      <c r="F17" s="24"/>
      <c r="G17" s="24"/>
      <c r="H17" s="24"/>
      <c r="I17" s="15" t="s">
        <v>25</v>
      </c>
      <c r="J17" s="16"/>
      <c r="K17" s="24"/>
      <c r="L17" s="46"/>
      <c r="S17" s="24"/>
      <c r="T17" s="24"/>
      <c r="U17" s="24"/>
      <c r="V17" s="24"/>
      <c r="W17" s="24"/>
      <c r="X17" s="24"/>
      <c r="Y17" s="24"/>
      <c r="Z17" s="24"/>
      <c r="AA17" s="24"/>
      <c r="AB17" s="24"/>
      <c r="AC17" s="24"/>
      <c r="AD17" s="24"/>
      <c r="AE17" s="24"/>
    </row>
    <row r="18" s="26" customFormat="true" ht="6.9" hidden="false" customHeight="true" outlineLevel="0" collapsed="false">
      <c r="A18" s="24"/>
      <c r="B18" s="25"/>
      <c r="C18" s="24"/>
      <c r="D18" s="24"/>
      <c r="E18" s="24"/>
      <c r="F18" s="24"/>
      <c r="G18" s="24"/>
      <c r="H18" s="24"/>
      <c r="I18" s="24"/>
      <c r="J18" s="24"/>
      <c r="K18" s="24"/>
      <c r="L18" s="46"/>
      <c r="S18" s="24"/>
      <c r="T18" s="24"/>
      <c r="U18" s="24"/>
      <c r="V18" s="24"/>
      <c r="W18" s="24"/>
      <c r="X18" s="24"/>
      <c r="Y18" s="24"/>
      <c r="Z18" s="24"/>
      <c r="AA18" s="24"/>
      <c r="AB18" s="24"/>
      <c r="AC18" s="24"/>
      <c r="AD18" s="24"/>
      <c r="AE18" s="24"/>
    </row>
    <row r="19" s="26" customFormat="true" ht="12" hidden="false" customHeight="true" outlineLevel="0" collapsed="false">
      <c r="A19" s="24"/>
      <c r="B19" s="25"/>
      <c r="C19" s="24"/>
      <c r="D19" s="15" t="s">
        <v>26</v>
      </c>
      <c r="E19" s="24"/>
      <c r="F19" s="24"/>
      <c r="G19" s="24"/>
      <c r="H19" s="24"/>
      <c r="I19" s="15" t="s">
        <v>23</v>
      </c>
      <c r="J19" s="17" t="str">
        <f aca="false">'Rekapitulácia stavby'!AN13</f>
        <v>Vyplň údaj</v>
      </c>
      <c r="K19" s="24"/>
      <c r="L19" s="46"/>
      <c r="S19" s="24"/>
      <c r="T19" s="24"/>
      <c r="U19" s="24"/>
      <c r="V19" s="24"/>
      <c r="W19" s="24"/>
      <c r="X19" s="24"/>
      <c r="Y19" s="24"/>
      <c r="Z19" s="24"/>
      <c r="AA19" s="24"/>
      <c r="AB19" s="24"/>
      <c r="AC19" s="24"/>
      <c r="AD19" s="24"/>
      <c r="AE19" s="24"/>
    </row>
    <row r="20" s="26" customFormat="true" ht="18" hidden="false" customHeight="true" outlineLevel="0" collapsed="false">
      <c r="A20" s="24"/>
      <c r="B20" s="25"/>
      <c r="C20" s="24"/>
      <c r="D20" s="24"/>
      <c r="E20" s="136" t="str">
        <f aca="false">'Rekapitulácia stavby'!E14</f>
        <v>Vyplň údaj</v>
      </c>
      <c r="F20" s="136"/>
      <c r="G20" s="136"/>
      <c r="H20" s="136"/>
      <c r="I20" s="15" t="s">
        <v>25</v>
      </c>
      <c r="J20" s="17" t="str">
        <f aca="false">'Rekapitulácia stavby'!AN14</f>
        <v>Vyplň údaj</v>
      </c>
      <c r="K20" s="24"/>
      <c r="L20" s="46"/>
      <c r="S20" s="24"/>
      <c r="T20" s="24"/>
      <c r="U20" s="24"/>
      <c r="V20" s="24"/>
      <c r="W20" s="24"/>
      <c r="X20" s="24"/>
      <c r="Y20" s="24"/>
      <c r="Z20" s="24"/>
      <c r="AA20" s="24"/>
      <c r="AB20" s="24"/>
      <c r="AC20" s="24"/>
      <c r="AD20" s="24"/>
      <c r="AE20" s="24"/>
    </row>
    <row r="21" s="26" customFormat="true" ht="6.9" hidden="false" customHeight="true" outlineLevel="0" collapsed="false">
      <c r="A21" s="24"/>
      <c r="B21" s="25"/>
      <c r="C21" s="24"/>
      <c r="D21" s="24"/>
      <c r="E21" s="24"/>
      <c r="F21" s="24"/>
      <c r="G21" s="24"/>
      <c r="H21" s="24"/>
      <c r="I21" s="24"/>
      <c r="J21" s="24"/>
      <c r="K21" s="24"/>
      <c r="L21" s="46"/>
      <c r="S21" s="24"/>
      <c r="T21" s="24"/>
      <c r="U21" s="24"/>
      <c r="V21" s="24"/>
      <c r="W21" s="24"/>
      <c r="X21" s="24"/>
      <c r="Y21" s="24"/>
      <c r="Z21" s="24"/>
      <c r="AA21" s="24"/>
      <c r="AB21" s="24"/>
      <c r="AC21" s="24"/>
      <c r="AD21" s="24"/>
      <c r="AE21" s="24"/>
    </row>
    <row r="22" s="26" customFormat="true" ht="12" hidden="false" customHeight="true" outlineLevel="0" collapsed="false">
      <c r="A22" s="24"/>
      <c r="B22" s="25"/>
      <c r="C22" s="24"/>
      <c r="D22" s="15" t="s">
        <v>28</v>
      </c>
      <c r="E22" s="24"/>
      <c r="F22" s="24"/>
      <c r="G22" s="24"/>
      <c r="H22" s="24"/>
      <c r="I22" s="15" t="s">
        <v>23</v>
      </c>
      <c r="J22" s="16"/>
      <c r="K22" s="24"/>
      <c r="L22" s="46"/>
      <c r="S22" s="24"/>
      <c r="T22" s="24"/>
      <c r="U22" s="24"/>
      <c r="V22" s="24"/>
      <c r="W22" s="24"/>
      <c r="X22" s="24"/>
      <c r="Y22" s="24"/>
      <c r="Z22" s="24"/>
      <c r="AA22" s="24"/>
      <c r="AB22" s="24"/>
      <c r="AC22" s="24"/>
      <c r="AD22" s="24"/>
      <c r="AE22" s="24"/>
    </row>
    <row r="23" s="26" customFormat="true" ht="18" hidden="false" customHeight="true" outlineLevel="0" collapsed="false">
      <c r="A23" s="24"/>
      <c r="B23" s="25"/>
      <c r="C23" s="24"/>
      <c r="D23" s="24"/>
      <c r="E23" s="16" t="s">
        <v>30</v>
      </c>
      <c r="F23" s="24"/>
      <c r="G23" s="24"/>
      <c r="H23" s="24"/>
      <c r="I23" s="15" t="s">
        <v>25</v>
      </c>
      <c r="J23" s="16"/>
      <c r="K23" s="24"/>
      <c r="L23" s="46"/>
      <c r="S23" s="24"/>
      <c r="T23" s="24"/>
      <c r="U23" s="24"/>
      <c r="V23" s="24"/>
      <c r="W23" s="24"/>
      <c r="X23" s="24"/>
      <c r="Y23" s="24"/>
      <c r="Z23" s="24"/>
      <c r="AA23" s="24"/>
      <c r="AB23" s="24"/>
      <c r="AC23" s="24"/>
      <c r="AD23" s="24"/>
      <c r="AE23" s="24"/>
    </row>
    <row r="24" s="26" customFormat="true" ht="6.9" hidden="false" customHeight="true" outlineLevel="0" collapsed="false">
      <c r="A24" s="24"/>
      <c r="B24" s="25"/>
      <c r="C24" s="24"/>
      <c r="D24" s="24"/>
      <c r="E24" s="24"/>
      <c r="F24" s="24"/>
      <c r="G24" s="24"/>
      <c r="H24" s="24"/>
      <c r="I24" s="24"/>
      <c r="J24" s="24"/>
      <c r="K24" s="24"/>
      <c r="L24" s="46"/>
      <c r="S24" s="24"/>
      <c r="T24" s="24"/>
      <c r="U24" s="24"/>
      <c r="V24" s="24"/>
      <c r="W24" s="24"/>
      <c r="X24" s="24"/>
      <c r="Y24" s="24"/>
      <c r="Z24" s="24"/>
      <c r="AA24" s="24"/>
      <c r="AB24" s="24"/>
      <c r="AC24" s="24"/>
      <c r="AD24" s="24"/>
      <c r="AE24" s="24"/>
    </row>
    <row r="25" s="26" customFormat="true" ht="12" hidden="false" customHeight="true" outlineLevel="0" collapsed="false">
      <c r="A25" s="24"/>
      <c r="B25" s="25"/>
      <c r="C25" s="24"/>
      <c r="D25" s="15" t="s">
        <v>31</v>
      </c>
      <c r="E25" s="24"/>
      <c r="F25" s="24"/>
      <c r="G25" s="24"/>
      <c r="H25" s="24"/>
      <c r="I25" s="15" t="s">
        <v>23</v>
      </c>
      <c r="J25" s="16"/>
      <c r="K25" s="24"/>
      <c r="L25" s="46"/>
      <c r="S25" s="24"/>
      <c r="T25" s="24"/>
      <c r="U25" s="24"/>
      <c r="V25" s="24"/>
      <c r="W25" s="24"/>
      <c r="X25" s="24"/>
      <c r="Y25" s="24"/>
      <c r="Z25" s="24"/>
      <c r="AA25" s="24"/>
      <c r="AB25" s="24"/>
      <c r="AC25" s="24"/>
      <c r="AD25" s="24"/>
      <c r="AE25" s="24"/>
    </row>
    <row r="26" s="26" customFormat="true" ht="18" hidden="false" customHeight="true" outlineLevel="0" collapsed="false">
      <c r="A26" s="24"/>
      <c r="B26" s="25"/>
      <c r="C26" s="24"/>
      <c r="D26" s="24"/>
      <c r="E26" s="16" t="s">
        <v>32</v>
      </c>
      <c r="F26" s="24"/>
      <c r="G26" s="24"/>
      <c r="H26" s="24"/>
      <c r="I26" s="15" t="s">
        <v>25</v>
      </c>
      <c r="J26" s="16"/>
      <c r="K26" s="24"/>
      <c r="L26" s="46"/>
      <c r="S26" s="24"/>
      <c r="T26" s="24"/>
      <c r="U26" s="24"/>
      <c r="V26" s="24"/>
      <c r="W26" s="24"/>
      <c r="X26" s="24"/>
      <c r="Y26" s="24"/>
      <c r="Z26" s="24"/>
      <c r="AA26" s="24"/>
      <c r="AB26" s="24"/>
      <c r="AC26" s="24"/>
      <c r="AD26" s="24"/>
      <c r="AE26" s="24"/>
    </row>
    <row r="27" s="26" customFormat="true" ht="6.9" hidden="false" customHeight="true" outlineLevel="0" collapsed="false">
      <c r="A27" s="24"/>
      <c r="B27" s="25"/>
      <c r="C27" s="24"/>
      <c r="D27" s="24"/>
      <c r="E27" s="24"/>
      <c r="F27" s="24"/>
      <c r="G27" s="24"/>
      <c r="H27" s="24"/>
      <c r="I27" s="24"/>
      <c r="J27" s="24"/>
      <c r="K27" s="24"/>
      <c r="L27" s="46"/>
      <c r="S27" s="24"/>
      <c r="T27" s="24"/>
      <c r="U27" s="24"/>
      <c r="V27" s="24"/>
      <c r="W27" s="24"/>
      <c r="X27" s="24"/>
      <c r="Y27" s="24"/>
      <c r="Z27" s="24"/>
      <c r="AA27" s="24"/>
      <c r="AB27" s="24"/>
      <c r="AC27" s="24"/>
      <c r="AD27" s="24"/>
      <c r="AE27" s="24"/>
    </row>
    <row r="28" s="26" customFormat="true" ht="12" hidden="false" customHeight="true" outlineLevel="0" collapsed="false">
      <c r="A28" s="24"/>
      <c r="B28" s="25"/>
      <c r="C28" s="24"/>
      <c r="D28" s="15" t="s">
        <v>33</v>
      </c>
      <c r="E28" s="24"/>
      <c r="F28" s="24"/>
      <c r="G28" s="24"/>
      <c r="H28" s="24"/>
      <c r="I28" s="24"/>
      <c r="J28" s="24"/>
      <c r="K28" s="24"/>
      <c r="L28" s="46"/>
      <c r="S28" s="24"/>
      <c r="T28" s="24"/>
      <c r="U28" s="24"/>
      <c r="V28" s="24"/>
      <c r="W28" s="24"/>
      <c r="X28" s="24"/>
      <c r="Y28" s="24"/>
      <c r="Z28" s="24"/>
      <c r="AA28" s="24"/>
      <c r="AB28" s="24"/>
      <c r="AC28" s="24"/>
      <c r="AD28" s="24"/>
      <c r="AE28" s="24"/>
    </row>
    <row r="29" s="140" customFormat="true" ht="14.4" hidden="false" customHeight="true" outlineLevel="0" collapsed="false">
      <c r="A29" s="137"/>
      <c r="B29" s="138"/>
      <c r="C29" s="137"/>
      <c r="D29" s="137"/>
      <c r="E29" s="20"/>
      <c r="F29" s="20"/>
      <c r="G29" s="20"/>
      <c r="H29" s="20"/>
      <c r="I29" s="137"/>
      <c r="J29" s="137"/>
      <c r="K29" s="137"/>
      <c r="L29" s="139"/>
      <c r="S29" s="137"/>
      <c r="T29" s="137"/>
      <c r="U29" s="137"/>
      <c r="V29" s="137"/>
      <c r="W29" s="137"/>
      <c r="X29" s="137"/>
      <c r="Y29" s="137"/>
      <c r="Z29" s="137"/>
      <c r="AA29" s="137"/>
      <c r="AB29" s="137"/>
      <c r="AC29" s="137"/>
      <c r="AD29" s="137"/>
      <c r="AE29" s="137"/>
    </row>
    <row r="30" s="26" customFormat="true" ht="6.9" hidden="false" customHeight="true" outlineLevel="0" collapsed="false">
      <c r="A30" s="24"/>
      <c r="B30" s="25"/>
      <c r="C30" s="24"/>
      <c r="D30" s="24"/>
      <c r="E30" s="24"/>
      <c r="F30" s="24"/>
      <c r="G30" s="24"/>
      <c r="H30" s="24"/>
      <c r="I30" s="24"/>
      <c r="J30" s="24"/>
      <c r="K30" s="24"/>
      <c r="L30" s="46"/>
      <c r="S30" s="24"/>
      <c r="T30" s="24"/>
      <c r="U30" s="24"/>
      <c r="V30" s="24"/>
      <c r="W30" s="24"/>
      <c r="X30" s="24"/>
      <c r="Y30" s="24"/>
      <c r="Z30" s="24"/>
      <c r="AA30" s="24"/>
      <c r="AB30" s="24"/>
      <c r="AC30" s="24"/>
      <c r="AD30" s="24"/>
      <c r="AE30" s="24"/>
    </row>
    <row r="31" s="26" customFormat="true" ht="6.9" hidden="false" customHeight="true" outlineLevel="0" collapsed="false">
      <c r="A31" s="24"/>
      <c r="B31" s="25"/>
      <c r="C31" s="24"/>
      <c r="D31" s="79"/>
      <c r="E31" s="79"/>
      <c r="F31" s="79"/>
      <c r="G31" s="79"/>
      <c r="H31" s="79"/>
      <c r="I31" s="79"/>
      <c r="J31" s="79"/>
      <c r="K31" s="79"/>
      <c r="L31" s="46"/>
      <c r="S31" s="24"/>
      <c r="T31" s="24"/>
      <c r="U31" s="24"/>
      <c r="V31" s="24"/>
      <c r="W31" s="24"/>
      <c r="X31" s="24"/>
      <c r="Y31" s="24"/>
      <c r="Z31" s="24"/>
      <c r="AA31" s="24"/>
      <c r="AB31" s="24"/>
      <c r="AC31" s="24"/>
      <c r="AD31" s="24"/>
      <c r="AE31" s="24"/>
    </row>
    <row r="32" s="26" customFormat="true" ht="25.35" hidden="false" customHeight="true" outlineLevel="0" collapsed="false">
      <c r="A32" s="24"/>
      <c r="B32" s="25"/>
      <c r="C32" s="24"/>
      <c r="D32" s="141" t="s">
        <v>37</v>
      </c>
      <c r="E32" s="24"/>
      <c r="F32" s="24"/>
      <c r="G32" s="24"/>
      <c r="H32" s="24"/>
      <c r="I32" s="24"/>
      <c r="J32" s="142" t="n">
        <f aca="false">ROUND(J144, 2)</f>
        <v>0</v>
      </c>
      <c r="K32" s="24"/>
      <c r="L32" s="46"/>
      <c r="S32" s="24"/>
      <c r="T32" s="24"/>
      <c r="U32" s="24"/>
      <c r="V32" s="24"/>
      <c r="W32" s="24"/>
      <c r="X32" s="24"/>
      <c r="Y32" s="24"/>
      <c r="Z32" s="24"/>
      <c r="AA32" s="24"/>
      <c r="AB32" s="24"/>
      <c r="AC32" s="24"/>
      <c r="AD32" s="24"/>
      <c r="AE32" s="24"/>
    </row>
    <row r="33" s="26" customFormat="true" ht="6.9" hidden="false" customHeight="true" outlineLevel="0" collapsed="false">
      <c r="A33" s="24"/>
      <c r="B33" s="25"/>
      <c r="C33" s="24"/>
      <c r="D33" s="79"/>
      <c r="E33" s="79"/>
      <c r="F33" s="79"/>
      <c r="G33" s="79"/>
      <c r="H33" s="79"/>
      <c r="I33" s="79"/>
      <c r="J33" s="79"/>
      <c r="K33" s="79"/>
      <c r="L33" s="46"/>
      <c r="S33" s="24"/>
      <c r="T33" s="24"/>
      <c r="U33" s="24"/>
      <c r="V33" s="24"/>
      <c r="W33" s="24"/>
      <c r="X33" s="24"/>
      <c r="Y33" s="24"/>
      <c r="Z33" s="24"/>
      <c r="AA33" s="24"/>
      <c r="AB33" s="24"/>
      <c r="AC33" s="24"/>
      <c r="AD33" s="24"/>
      <c r="AE33" s="24"/>
    </row>
    <row r="34" s="26" customFormat="true" ht="14.4" hidden="false" customHeight="true" outlineLevel="0" collapsed="false">
      <c r="A34" s="24"/>
      <c r="B34" s="25"/>
      <c r="C34" s="24"/>
      <c r="D34" s="24"/>
      <c r="E34" s="24"/>
      <c r="F34" s="143" t="s">
        <v>39</v>
      </c>
      <c r="G34" s="24"/>
      <c r="H34" s="24"/>
      <c r="I34" s="143" t="s">
        <v>38</v>
      </c>
      <c r="J34" s="143" t="s">
        <v>40</v>
      </c>
      <c r="K34" s="24"/>
      <c r="L34" s="46"/>
      <c r="S34" s="24"/>
      <c r="T34" s="24"/>
      <c r="U34" s="24"/>
      <c r="V34" s="24"/>
      <c r="W34" s="24"/>
      <c r="X34" s="24"/>
      <c r="Y34" s="24"/>
      <c r="Z34" s="24"/>
      <c r="AA34" s="24"/>
      <c r="AB34" s="24"/>
      <c r="AC34" s="24"/>
      <c r="AD34" s="24"/>
      <c r="AE34" s="24"/>
    </row>
    <row r="35" s="26" customFormat="true" ht="14.4" hidden="false" customHeight="true" outlineLevel="0" collapsed="false">
      <c r="A35" s="24"/>
      <c r="B35" s="25"/>
      <c r="C35" s="24"/>
      <c r="D35" s="144" t="s">
        <v>41</v>
      </c>
      <c r="E35" s="33" t="s">
        <v>42</v>
      </c>
      <c r="F35" s="145" t="n">
        <f aca="false">ROUND((SUM(BE144:BE319)),  2)</f>
        <v>0</v>
      </c>
      <c r="G35" s="146"/>
      <c r="H35" s="146"/>
      <c r="I35" s="147" t="n">
        <v>0.2</v>
      </c>
      <c r="J35" s="145" t="n">
        <f aca="false">ROUND(((SUM(BE144:BE319))*I35),  2)</f>
        <v>0</v>
      </c>
      <c r="K35" s="24"/>
      <c r="L35" s="46"/>
      <c r="S35" s="24"/>
      <c r="T35" s="24"/>
      <c r="U35" s="24"/>
      <c r="V35" s="24"/>
      <c r="W35" s="24"/>
      <c r="X35" s="24"/>
      <c r="Y35" s="24"/>
      <c r="Z35" s="24"/>
      <c r="AA35" s="24"/>
      <c r="AB35" s="24"/>
      <c r="AC35" s="24"/>
      <c r="AD35" s="24"/>
      <c r="AE35" s="24"/>
    </row>
    <row r="36" s="26" customFormat="true" ht="14.4" hidden="false" customHeight="true" outlineLevel="0" collapsed="false">
      <c r="A36" s="24"/>
      <c r="B36" s="25"/>
      <c r="C36" s="24"/>
      <c r="D36" s="24"/>
      <c r="E36" s="33" t="s">
        <v>43</v>
      </c>
      <c r="F36" s="145" t="n">
        <f aca="false">ROUND((SUM(BF144:BF319)),  2)</f>
        <v>0</v>
      </c>
      <c r="G36" s="146"/>
      <c r="H36" s="146"/>
      <c r="I36" s="147" t="n">
        <v>0.2</v>
      </c>
      <c r="J36" s="145" t="n">
        <f aca="false">ROUND(((SUM(BF144:BF319))*I36),  2)</f>
        <v>0</v>
      </c>
      <c r="K36" s="24"/>
      <c r="L36" s="46"/>
      <c r="S36" s="24"/>
      <c r="T36" s="24"/>
      <c r="U36" s="24"/>
      <c r="V36" s="24"/>
      <c r="W36" s="24"/>
      <c r="X36" s="24"/>
      <c r="Y36" s="24"/>
      <c r="Z36" s="24"/>
      <c r="AA36" s="24"/>
      <c r="AB36" s="24"/>
      <c r="AC36" s="24"/>
      <c r="AD36" s="24"/>
      <c r="AE36" s="24"/>
    </row>
    <row r="37" s="26" customFormat="true" ht="14.4" hidden="true" customHeight="true" outlineLevel="0" collapsed="false">
      <c r="A37" s="24"/>
      <c r="B37" s="25"/>
      <c r="C37" s="24"/>
      <c r="D37" s="24"/>
      <c r="E37" s="15" t="s">
        <v>44</v>
      </c>
      <c r="F37" s="148" t="n">
        <f aca="false">ROUND((SUM(BG144:BG319)),  2)</f>
        <v>0</v>
      </c>
      <c r="G37" s="24"/>
      <c r="H37" s="24"/>
      <c r="I37" s="149" t="n">
        <v>0.2</v>
      </c>
      <c r="J37" s="148" t="n">
        <f aca="false">0</f>
        <v>0</v>
      </c>
      <c r="K37" s="24"/>
      <c r="L37" s="46"/>
      <c r="S37" s="24"/>
      <c r="T37" s="24"/>
      <c r="U37" s="24"/>
      <c r="V37" s="24"/>
      <c r="W37" s="24"/>
      <c r="X37" s="24"/>
      <c r="Y37" s="24"/>
      <c r="Z37" s="24"/>
      <c r="AA37" s="24"/>
      <c r="AB37" s="24"/>
      <c r="AC37" s="24"/>
      <c r="AD37" s="24"/>
      <c r="AE37" s="24"/>
    </row>
    <row r="38" s="26" customFormat="true" ht="14.4" hidden="true" customHeight="true" outlineLevel="0" collapsed="false">
      <c r="A38" s="24"/>
      <c r="B38" s="25"/>
      <c r="C38" s="24"/>
      <c r="D38" s="24"/>
      <c r="E38" s="15" t="s">
        <v>45</v>
      </c>
      <c r="F38" s="148" t="n">
        <f aca="false">ROUND((SUM(BH144:BH319)),  2)</f>
        <v>0</v>
      </c>
      <c r="G38" s="24"/>
      <c r="H38" s="24"/>
      <c r="I38" s="149" t="n">
        <v>0.2</v>
      </c>
      <c r="J38" s="148" t="n">
        <f aca="false">0</f>
        <v>0</v>
      </c>
      <c r="K38" s="24"/>
      <c r="L38" s="46"/>
      <c r="S38" s="24"/>
      <c r="T38" s="24"/>
      <c r="U38" s="24"/>
      <c r="V38" s="24"/>
      <c r="W38" s="24"/>
      <c r="X38" s="24"/>
      <c r="Y38" s="24"/>
      <c r="Z38" s="24"/>
      <c r="AA38" s="24"/>
      <c r="AB38" s="24"/>
      <c r="AC38" s="24"/>
      <c r="AD38" s="24"/>
      <c r="AE38" s="24"/>
    </row>
    <row r="39" s="26" customFormat="true" ht="14.4" hidden="true" customHeight="true" outlineLevel="0" collapsed="false">
      <c r="A39" s="24"/>
      <c r="B39" s="25"/>
      <c r="C39" s="24"/>
      <c r="D39" s="24"/>
      <c r="E39" s="33" t="s">
        <v>46</v>
      </c>
      <c r="F39" s="145" t="n">
        <f aca="false">ROUND((SUM(BI144:BI319)),  2)</f>
        <v>0</v>
      </c>
      <c r="G39" s="146"/>
      <c r="H39" s="146"/>
      <c r="I39" s="147" t="n">
        <v>0</v>
      </c>
      <c r="J39" s="145" t="n">
        <f aca="false">0</f>
        <v>0</v>
      </c>
      <c r="K39" s="24"/>
      <c r="L39" s="46"/>
      <c r="S39" s="24"/>
      <c r="T39" s="24"/>
      <c r="U39" s="24"/>
      <c r="V39" s="24"/>
      <c r="W39" s="24"/>
      <c r="X39" s="24"/>
      <c r="Y39" s="24"/>
      <c r="Z39" s="24"/>
      <c r="AA39" s="24"/>
      <c r="AB39" s="24"/>
      <c r="AC39" s="24"/>
      <c r="AD39" s="24"/>
      <c r="AE39" s="24"/>
    </row>
    <row r="40" s="26" customFormat="true" ht="6.9" hidden="false" customHeight="true" outlineLevel="0" collapsed="false">
      <c r="A40" s="24"/>
      <c r="B40" s="25"/>
      <c r="C40" s="24"/>
      <c r="D40" s="24"/>
      <c r="E40" s="24"/>
      <c r="F40" s="24"/>
      <c r="G40" s="24"/>
      <c r="H40" s="24"/>
      <c r="I40" s="24"/>
      <c r="J40" s="24"/>
      <c r="K40" s="24"/>
      <c r="L40" s="46"/>
      <c r="S40" s="24"/>
      <c r="T40" s="24"/>
      <c r="U40" s="24"/>
      <c r="V40" s="24"/>
      <c r="W40" s="24"/>
      <c r="X40" s="24"/>
      <c r="Y40" s="24"/>
      <c r="Z40" s="24"/>
      <c r="AA40" s="24"/>
      <c r="AB40" s="24"/>
      <c r="AC40" s="24"/>
      <c r="AD40" s="24"/>
      <c r="AE40" s="24"/>
    </row>
    <row r="41" s="26" customFormat="true" ht="25.35" hidden="false" customHeight="true" outlineLevel="0" collapsed="false">
      <c r="A41" s="24"/>
      <c r="B41" s="25"/>
      <c r="C41" s="130"/>
      <c r="D41" s="150" t="s">
        <v>47</v>
      </c>
      <c r="E41" s="70"/>
      <c r="F41" s="70"/>
      <c r="G41" s="151" t="s">
        <v>48</v>
      </c>
      <c r="H41" s="152" t="s">
        <v>49</v>
      </c>
      <c r="I41" s="70"/>
      <c r="J41" s="153" t="n">
        <f aca="false">SUM(J32:J39)</f>
        <v>0</v>
      </c>
      <c r="K41" s="154"/>
      <c r="L41" s="46"/>
      <c r="S41" s="24"/>
      <c r="T41" s="24"/>
      <c r="U41" s="24"/>
      <c r="V41" s="24"/>
      <c r="W41" s="24"/>
      <c r="X41" s="24"/>
      <c r="Y41" s="24"/>
      <c r="Z41" s="24"/>
      <c r="AA41" s="24"/>
      <c r="AB41" s="24"/>
      <c r="AC41" s="24"/>
      <c r="AD41" s="24"/>
      <c r="AE41" s="24"/>
    </row>
    <row r="42" s="26" customFormat="true" ht="14.4" hidden="false" customHeight="true" outlineLevel="0" collapsed="false">
      <c r="A42" s="24"/>
      <c r="B42" s="25"/>
      <c r="C42" s="24"/>
      <c r="D42" s="24"/>
      <c r="E42" s="24"/>
      <c r="F42" s="24"/>
      <c r="G42" s="24"/>
      <c r="H42" s="24"/>
      <c r="I42" s="24"/>
      <c r="J42" s="24"/>
      <c r="K42" s="24"/>
      <c r="L42" s="46"/>
      <c r="S42" s="24"/>
      <c r="T42" s="24"/>
      <c r="U42" s="24"/>
      <c r="V42" s="24"/>
      <c r="W42" s="24"/>
      <c r="X42" s="24"/>
      <c r="Y42" s="24"/>
      <c r="Z42" s="24"/>
      <c r="AA42" s="24"/>
      <c r="AB42" s="24"/>
      <c r="AC42" s="24"/>
      <c r="AD42" s="24"/>
      <c r="AE42" s="24"/>
    </row>
    <row r="43" customFormat="false" ht="14.4" hidden="false" customHeight="true" outlineLevel="0" collapsed="false">
      <c r="B43" s="6"/>
      <c r="L43" s="6"/>
    </row>
    <row r="44" customFormat="false" ht="14.4" hidden="false" customHeight="true" outlineLevel="0" collapsed="false">
      <c r="B44" s="6"/>
      <c r="L44" s="6"/>
    </row>
    <row r="45" customFormat="false" ht="14.4" hidden="false" customHeight="true" outlineLevel="0" collapsed="false">
      <c r="B45" s="6"/>
      <c r="L45" s="6"/>
    </row>
    <row r="46" customFormat="false" ht="14.4" hidden="false" customHeight="true" outlineLevel="0" collapsed="false">
      <c r="B46" s="6"/>
      <c r="L46" s="6"/>
    </row>
    <row r="47" customFormat="false" ht="14.4" hidden="false" customHeight="true" outlineLevel="0" collapsed="false">
      <c r="B47" s="6"/>
      <c r="L47" s="6"/>
    </row>
    <row r="48" customFormat="false" ht="14.4" hidden="false" customHeight="true" outlineLevel="0" collapsed="false">
      <c r="B48" s="6"/>
      <c r="L48" s="6"/>
    </row>
    <row r="49" customFormat="false" ht="14.4" hidden="false" customHeight="true" outlineLevel="0" collapsed="false">
      <c r="B49" s="6"/>
      <c r="L49" s="6"/>
    </row>
    <row r="50" s="26" customFormat="true" ht="14.4" hidden="false" customHeight="true" outlineLevel="0" collapsed="false">
      <c r="B50" s="46"/>
      <c r="D50" s="47" t="s">
        <v>50</v>
      </c>
      <c r="E50" s="48"/>
      <c r="F50" s="48"/>
      <c r="G50" s="47" t="s">
        <v>51</v>
      </c>
      <c r="H50" s="48"/>
      <c r="I50" s="48"/>
      <c r="J50" s="48"/>
      <c r="K50" s="48"/>
      <c r="L50" s="46"/>
    </row>
    <row r="51" customFormat="false" ht="10.2" hidden="false" customHeight="false" outlineLevel="0" collapsed="false">
      <c r="B51" s="6"/>
      <c r="L51" s="6"/>
    </row>
    <row r="52" customFormat="false" ht="10.2" hidden="false" customHeight="false" outlineLevel="0" collapsed="false">
      <c r="B52" s="6"/>
      <c r="L52" s="6"/>
    </row>
    <row r="53" customFormat="false" ht="10.2" hidden="false" customHeight="false" outlineLevel="0" collapsed="false">
      <c r="B53" s="6"/>
      <c r="L53" s="6"/>
    </row>
    <row r="54" customFormat="false" ht="10.2" hidden="false" customHeight="false" outlineLevel="0" collapsed="false">
      <c r="B54" s="6"/>
      <c r="L54" s="6"/>
    </row>
    <row r="55" customFormat="false" ht="10.2" hidden="false" customHeight="false" outlineLevel="0" collapsed="false">
      <c r="B55" s="6"/>
      <c r="L55" s="6"/>
    </row>
    <row r="56" customFormat="false" ht="10.2" hidden="false" customHeight="false" outlineLevel="0" collapsed="false">
      <c r="B56" s="6"/>
      <c r="L56" s="6"/>
    </row>
    <row r="57" customFormat="false" ht="10.2" hidden="false" customHeight="false" outlineLevel="0" collapsed="false">
      <c r="B57" s="6"/>
      <c r="L57" s="6"/>
    </row>
    <row r="58" customFormat="false" ht="10.2" hidden="false" customHeight="false" outlineLevel="0" collapsed="false">
      <c r="B58" s="6"/>
      <c r="L58" s="6"/>
    </row>
    <row r="59" customFormat="false" ht="10.2" hidden="false" customHeight="false" outlineLevel="0" collapsed="false">
      <c r="B59" s="6"/>
      <c r="L59" s="6"/>
    </row>
    <row r="60" customFormat="false" ht="10.2" hidden="false" customHeight="false" outlineLevel="0" collapsed="false">
      <c r="B60" s="6"/>
      <c r="L60" s="6"/>
    </row>
    <row r="61" s="26" customFormat="true" ht="13.2" hidden="false" customHeight="false" outlineLevel="0" collapsed="false">
      <c r="A61" s="24"/>
      <c r="B61" s="25"/>
      <c r="C61" s="24"/>
      <c r="D61" s="49" t="s">
        <v>52</v>
      </c>
      <c r="E61" s="28"/>
      <c r="F61" s="155" t="s">
        <v>53</v>
      </c>
      <c r="G61" s="49" t="s">
        <v>52</v>
      </c>
      <c r="H61" s="28"/>
      <c r="I61" s="28"/>
      <c r="J61" s="156" t="s">
        <v>53</v>
      </c>
      <c r="K61" s="28"/>
      <c r="L61" s="46"/>
      <c r="S61" s="24"/>
      <c r="T61" s="24"/>
      <c r="U61" s="24"/>
      <c r="V61" s="24"/>
      <c r="W61" s="24"/>
      <c r="X61" s="24"/>
      <c r="Y61" s="24"/>
      <c r="Z61" s="24"/>
      <c r="AA61" s="24"/>
      <c r="AB61" s="24"/>
      <c r="AC61" s="24"/>
      <c r="AD61" s="24"/>
      <c r="AE61" s="24"/>
    </row>
    <row r="62" customFormat="false" ht="10.2" hidden="false" customHeight="false" outlineLevel="0" collapsed="false">
      <c r="B62" s="6"/>
      <c r="L62" s="6"/>
    </row>
    <row r="63" customFormat="false" ht="10.2" hidden="false" customHeight="false" outlineLevel="0" collapsed="false">
      <c r="B63" s="6"/>
      <c r="L63" s="6"/>
    </row>
    <row r="64" customFormat="false" ht="10.2" hidden="false" customHeight="false" outlineLevel="0" collapsed="false">
      <c r="B64" s="6"/>
      <c r="L64" s="6"/>
    </row>
    <row r="65" s="26" customFormat="true" ht="13.2" hidden="false" customHeight="false" outlineLevel="0" collapsed="false">
      <c r="A65" s="24"/>
      <c r="B65" s="25"/>
      <c r="C65" s="24"/>
      <c r="D65" s="47" t="s">
        <v>54</v>
      </c>
      <c r="E65" s="50"/>
      <c r="F65" s="50"/>
      <c r="G65" s="47" t="s">
        <v>55</v>
      </c>
      <c r="H65" s="50"/>
      <c r="I65" s="50"/>
      <c r="J65" s="50"/>
      <c r="K65" s="50"/>
      <c r="L65" s="46"/>
      <c r="S65" s="24"/>
      <c r="T65" s="24"/>
      <c r="U65" s="24"/>
      <c r="V65" s="24"/>
      <c r="W65" s="24"/>
      <c r="X65" s="24"/>
      <c r="Y65" s="24"/>
      <c r="Z65" s="24"/>
      <c r="AA65" s="24"/>
      <c r="AB65" s="24"/>
      <c r="AC65" s="24"/>
      <c r="AD65" s="24"/>
      <c r="AE65" s="24"/>
    </row>
    <row r="66" customFormat="false" ht="10.2" hidden="false" customHeight="false" outlineLevel="0" collapsed="false">
      <c r="B66" s="6"/>
      <c r="L66" s="6"/>
    </row>
    <row r="67" customFormat="false" ht="10.2" hidden="false" customHeight="false" outlineLevel="0" collapsed="false">
      <c r="B67" s="6"/>
      <c r="L67" s="6"/>
    </row>
    <row r="68" customFormat="false" ht="10.2" hidden="false" customHeight="false" outlineLevel="0" collapsed="false">
      <c r="B68" s="6"/>
      <c r="L68" s="6"/>
    </row>
    <row r="69" customFormat="false" ht="10.2" hidden="false" customHeight="false" outlineLevel="0" collapsed="false">
      <c r="B69" s="6"/>
      <c r="L69" s="6"/>
    </row>
    <row r="70" customFormat="false" ht="10.2" hidden="false" customHeight="false" outlineLevel="0" collapsed="false">
      <c r="B70" s="6"/>
      <c r="L70" s="6"/>
    </row>
    <row r="71" customFormat="false" ht="10.2" hidden="false" customHeight="false" outlineLevel="0" collapsed="false">
      <c r="B71" s="6"/>
      <c r="L71" s="6"/>
    </row>
    <row r="72" customFormat="false" ht="10.2" hidden="false" customHeight="false" outlineLevel="0" collapsed="false">
      <c r="B72" s="6"/>
      <c r="L72" s="6"/>
    </row>
    <row r="73" customFormat="false" ht="10.2" hidden="false" customHeight="false" outlineLevel="0" collapsed="false">
      <c r="B73" s="6"/>
      <c r="L73" s="6"/>
    </row>
    <row r="74" customFormat="false" ht="10.2" hidden="false" customHeight="false" outlineLevel="0" collapsed="false">
      <c r="B74" s="6"/>
      <c r="L74" s="6"/>
    </row>
    <row r="75" customFormat="false" ht="10.2" hidden="false" customHeight="false" outlineLevel="0" collapsed="false">
      <c r="B75" s="6"/>
      <c r="L75" s="6"/>
    </row>
    <row r="76" s="26" customFormat="true" ht="13.2" hidden="false" customHeight="false" outlineLevel="0" collapsed="false">
      <c r="A76" s="24"/>
      <c r="B76" s="25"/>
      <c r="C76" s="24"/>
      <c r="D76" s="49" t="s">
        <v>52</v>
      </c>
      <c r="E76" s="28"/>
      <c r="F76" s="155" t="s">
        <v>53</v>
      </c>
      <c r="G76" s="49" t="s">
        <v>52</v>
      </c>
      <c r="H76" s="28"/>
      <c r="I76" s="28"/>
      <c r="J76" s="156" t="s">
        <v>53</v>
      </c>
      <c r="K76" s="28"/>
      <c r="L76" s="46"/>
      <c r="S76" s="24"/>
      <c r="T76" s="24"/>
      <c r="U76" s="24"/>
      <c r="V76" s="24"/>
      <c r="W76" s="24"/>
      <c r="X76" s="24"/>
      <c r="Y76" s="24"/>
      <c r="Z76" s="24"/>
      <c r="AA76" s="24"/>
      <c r="AB76" s="24"/>
      <c r="AC76" s="24"/>
      <c r="AD76" s="24"/>
      <c r="AE76" s="24"/>
    </row>
    <row r="77" s="26" customFormat="true" ht="14.4" hidden="false" customHeight="true" outlineLevel="0" collapsed="false">
      <c r="A77" s="24"/>
      <c r="B77" s="51"/>
      <c r="C77" s="52"/>
      <c r="D77" s="52"/>
      <c r="E77" s="52"/>
      <c r="F77" s="52"/>
      <c r="G77" s="52"/>
      <c r="H77" s="52"/>
      <c r="I77" s="52"/>
      <c r="J77" s="52"/>
      <c r="K77" s="52"/>
      <c r="L77" s="46"/>
      <c r="S77" s="24"/>
      <c r="T77" s="24"/>
      <c r="U77" s="24"/>
      <c r="V77" s="24"/>
      <c r="W77" s="24"/>
      <c r="X77" s="24"/>
      <c r="Y77" s="24"/>
      <c r="Z77" s="24"/>
      <c r="AA77" s="24"/>
      <c r="AB77" s="24"/>
      <c r="AC77" s="24"/>
      <c r="AD77" s="24"/>
      <c r="AE77" s="24"/>
    </row>
    <row r="81" s="26" customFormat="true" ht="6.9" hidden="false" customHeight="true" outlineLevel="0" collapsed="false">
      <c r="A81" s="24"/>
      <c r="B81" s="53"/>
      <c r="C81" s="54"/>
      <c r="D81" s="54"/>
      <c r="E81" s="54"/>
      <c r="F81" s="54"/>
      <c r="G81" s="54"/>
      <c r="H81" s="54"/>
      <c r="I81" s="54"/>
      <c r="J81" s="54"/>
      <c r="K81" s="54"/>
      <c r="L81" s="46"/>
      <c r="S81" s="24"/>
      <c r="T81" s="24"/>
      <c r="U81" s="24"/>
      <c r="V81" s="24"/>
      <c r="W81" s="24"/>
      <c r="X81" s="24"/>
      <c r="Y81" s="24"/>
      <c r="Z81" s="24"/>
      <c r="AA81" s="24"/>
      <c r="AB81" s="24"/>
      <c r="AC81" s="24"/>
      <c r="AD81" s="24"/>
      <c r="AE81" s="24"/>
    </row>
    <row r="82" s="26" customFormat="true" ht="24.9" hidden="false" customHeight="true" outlineLevel="0" collapsed="false">
      <c r="A82" s="24"/>
      <c r="B82" s="25"/>
      <c r="C82" s="7" t="s">
        <v>112</v>
      </c>
      <c r="D82" s="24"/>
      <c r="E82" s="24"/>
      <c r="F82" s="24"/>
      <c r="G82" s="24"/>
      <c r="H82" s="24"/>
      <c r="I82" s="24"/>
      <c r="J82" s="24"/>
      <c r="K82" s="24"/>
      <c r="L82" s="46"/>
      <c r="S82" s="24"/>
      <c r="T82" s="24"/>
      <c r="U82" s="24"/>
      <c r="V82" s="24"/>
      <c r="W82" s="24"/>
      <c r="X82" s="24"/>
      <c r="Y82" s="24"/>
      <c r="Z82" s="24"/>
      <c r="AA82" s="24"/>
      <c r="AB82" s="24"/>
      <c r="AC82" s="24"/>
      <c r="AD82" s="24"/>
      <c r="AE82" s="24"/>
    </row>
    <row r="83" s="26" customFormat="true" ht="6.9" hidden="false" customHeight="true" outlineLevel="0" collapsed="false">
      <c r="A83" s="24"/>
      <c r="B83" s="25"/>
      <c r="C83" s="24"/>
      <c r="D83" s="24"/>
      <c r="E83" s="24"/>
      <c r="F83" s="24"/>
      <c r="G83" s="24"/>
      <c r="H83" s="24"/>
      <c r="I83" s="24"/>
      <c r="J83" s="24"/>
      <c r="K83" s="24"/>
      <c r="L83" s="46"/>
      <c r="S83" s="24"/>
      <c r="T83" s="24"/>
      <c r="U83" s="24"/>
      <c r="V83" s="24"/>
      <c r="W83" s="24"/>
      <c r="X83" s="24"/>
      <c r="Y83" s="24"/>
      <c r="Z83" s="24"/>
      <c r="AA83" s="24"/>
      <c r="AB83" s="24"/>
      <c r="AC83" s="24"/>
      <c r="AD83" s="24"/>
      <c r="AE83" s="24"/>
    </row>
    <row r="84" s="26" customFormat="true" ht="12" hidden="false" customHeight="true" outlineLevel="0" collapsed="false">
      <c r="A84" s="24"/>
      <c r="B84" s="25"/>
      <c r="C84" s="15" t="s">
        <v>14</v>
      </c>
      <c r="D84" s="24"/>
      <c r="E84" s="24"/>
      <c r="F84" s="24"/>
      <c r="G84" s="24"/>
      <c r="H84" s="24"/>
      <c r="I84" s="24"/>
      <c r="J84" s="24"/>
      <c r="K84" s="24"/>
      <c r="L84" s="46"/>
      <c r="S84" s="24"/>
      <c r="T84" s="24"/>
      <c r="U84" s="24"/>
      <c r="V84" s="24"/>
      <c r="W84" s="24"/>
      <c r="X84" s="24"/>
      <c r="Y84" s="24"/>
      <c r="Z84" s="24"/>
      <c r="AA84" s="24"/>
      <c r="AB84" s="24"/>
      <c r="AC84" s="24"/>
      <c r="AD84" s="24"/>
      <c r="AE84" s="24"/>
    </row>
    <row r="85" s="26" customFormat="true" ht="27" hidden="false" customHeight="true" outlineLevel="0" collapsed="false">
      <c r="A85" s="24"/>
      <c r="B85" s="25"/>
      <c r="C85" s="24"/>
      <c r="D85" s="24"/>
      <c r="E85" s="133" t="str">
        <f aca="false">E7</f>
        <v>Stavebné úpravy špeciálnej základnej školy s materskou školou, Žilina - Vlčince</v>
      </c>
      <c r="F85" s="133"/>
      <c r="G85" s="133"/>
      <c r="H85" s="133"/>
      <c r="I85" s="24"/>
      <c r="J85" s="24"/>
      <c r="K85" s="24"/>
      <c r="L85" s="46"/>
      <c r="S85" s="24"/>
      <c r="T85" s="24"/>
      <c r="U85" s="24"/>
      <c r="V85" s="24"/>
      <c r="W85" s="24"/>
      <c r="X85" s="24"/>
      <c r="Y85" s="24"/>
      <c r="Z85" s="24"/>
      <c r="AA85" s="24"/>
      <c r="AB85" s="24"/>
      <c r="AC85" s="24"/>
      <c r="AD85" s="24"/>
      <c r="AE85" s="24"/>
    </row>
    <row r="86" customFormat="false" ht="12" hidden="false" customHeight="true" outlineLevel="0" collapsed="false">
      <c r="B86" s="6"/>
      <c r="C86" s="15" t="s">
        <v>108</v>
      </c>
      <c r="L86" s="6"/>
    </row>
    <row r="87" s="26" customFormat="true" ht="14.4" hidden="false" customHeight="true" outlineLevel="0" collapsed="false">
      <c r="A87" s="24"/>
      <c r="B87" s="25"/>
      <c r="C87" s="24"/>
      <c r="D87" s="24"/>
      <c r="E87" s="133" t="s">
        <v>109</v>
      </c>
      <c r="F87" s="133"/>
      <c r="G87" s="133"/>
      <c r="H87" s="133"/>
      <c r="I87" s="24"/>
      <c r="J87" s="24"/>
      <c r="K87" s="24"/>
      <c r="L87" s="46"/>
      <c r="S87" s="24"/>
      <c r="T87" s="24"/>
      <c r="U87" s="24"/>
      <c r="V87" s="24"/>
      <c r="W87" s="24"/>
      <c r="X87" s="24"/>
      <c r="Y87" s="24"/>
      <c r="Z87" s="24"/>
      <c r="AA87" s="24"/>
      <c r="AB87" s="24"/>
      <c r="AC87" s="24"/>
      <c r="AD87" s="24"/>
      <c r="AE87" s="24"/>
    </row>
    <row r="88" s="26" customFormat="true" ht="12" hidden="false" customHeight="true" outlineLevel="0" collapsed="false">
      <c r="A88" s="24"/>
      <c r="B88" s="25"/>
      <c r="C88" s="15" t="s">
        <v>110</v>
      </c>
      <c r="D88" s="24"/>
      <c r="E88" s="24"/>
      <c r="F88" s="24"/>
      <c r="G88" s="24"/>
      <c r="H88" s="24"/>
      <c r="I88" s="24"/>
      <c r="J88" s="24"/>
      <c r="K88" s="24"/>
      <c r="L88" s="46"/>
      <c r="S88" s="24"/>
      <c r="T88" s="24"/>
      <c r="U88" s="24"/>
      <c r="V88" s="24"/>
      <c r="W88" s="24"/>
      <c r="X88" s="24"/>
      <c r="Y88" s="24"/>
      <c r="Z88" s="24"/>
      <c r="AA88" s="24"/>
      <c r="AB88" s="24"/>
      <c r="AC88" s="24"/>
      <c r="AD88" s="24"/>
      <c r="AE88" s="24"/>
    </row>
    <row r="89" s="26" customFormat="true" ht="15.6" hidden="false" customHeight="true" outlineLevel="0" collapsed="false">
      <c r="A89" s="24"/>
      <c r="B89" s="25"/>
      <c r="C89" s="24"/>
      <c r="D89" s="24"/>
      <c r="E89" s="134" t="str">
        <f aca="false">E11</f>
        <v>a - stavebné úpravy</v>
      </c>
      <c r="F89" s="134"/>
      <c r="G89" s="134"/>
      <c r="H89" s="134"/>
      <c r="I89" s="24"/>
      <c r="J89" s="24"/>
      <c r="K89" s="24"/>
      <c r="L89" s="46"/>
      <c r="S89" s="24"/>
      <c r="T89" s="24"/>
      <c r="U89" s="24"/>
      <c r="V89" s="24"/>
      <c r="W89" s="24"/>
      <c r="X89" s="24"/>
      <c r="Y89" s="24"/>
      <c r="Z89" s="24"/>
      <c r="AA89" s="24"/>
      <c r="AB89" s="24"/>
      <c r="AC89" s="24"/>
      <c r="AD89" s="24"/>
      <c r="AE89" s="24"/>
    </row>
    <row r="90" s="26" customFormat="true" ht="6.9" hidden="false" customHeight="true" outlineLevel="0" collapsed="false">
      <c r="A90" s="24"/>
      <c r="B90" s="25"/>
      <c r="C90" s="24"/>
      <c r="D90" s="24"/>
      <c r="E90" s="24"/>
      <c r="F90" s="24"/>
      <c r="G90" s="24"/>
      <c r="H90" s="24"/>
      <c r="I90" s="24"/>
      <c r="J90" s="24"/>
      <c r="K90" s="24"/>
      <c r="L90" s="46"/>
      <c r="S90" s="24"/>
      <c r="T90" s="24"/>
      <c r="U90" s="24"/>
      <c r="V90" s="24"/>
      <c r="W90" s="24"/>
      <c r="X90" s="24"/>
      <c r="Y90" s="24"/>
      <c r="Z90" s="24"/>
      <c r="AA90" s="24"/>
      <c r="AB90" s="24"/>
      <c r="AC90" s="24"/>
      <c r="AD90" s="24"/>
      <c r="AE90" s="24"/>
    </row>
    <row r="91" s="26" customFormat="true" ht="12" hidden="false" customHeight="true" outlineLevel="0" collapsed="false">
      <c r="A91" s="24"/>
      <c r="B91" s="25"/>
      <c r="C91" s="15" t="s">
        <v>18</v>
      </c>
      <c r="D91" s="24"/>
      <c r="E91" s="24"/>
      <c r="F91" s="16" t="str">
        <f aca="false">F14</f>
        <v>Žilina - Vlčince</v>
      </c>
      <c r="G91" s="24"/>
      <c r="H91" s="24"/>
      <c r="I91" s="15" t="s">
        <v>20</v>
      </c>
      <c r="J91" s="135" t="str">
        <f aca="false">IF(J14="","",J14)</f>
        <v>21. 9. 2022</v>
      </c>
      <c r="K91" s="24"/>
      <c r="L91" s="46"/>
      <c r="S91" s="24"/>
      <c r="T91" s="24"/>
      <c r="U91" s="24"/>
      <c r="V91" s="24"/>
      <c r="W91" s="24"/>
      <c r="X91" s="24"/>
      <c r="Y91" s="24"/>
      <c r="Z91" s="24"/>
      <c r="AA91" s="24"/>
      <c r="AB91" s="24"/>
      <c r="AC91" s="24"/>
      <c r="AD91" s="24"/>
      <c r="AE91" s="24"/>
    </row>
    <row r="92" s="26" customFormat="true" ht="6.9" hidden="false" customHeight="true" outlineLevel="0" collapsed="false">
      <c r="A92" s="24"/>
      <c r="B92" s="25"/>
      <c r="C92" s="24"/>
      <c r="D92" s="24"/>
      <c r="E92" s="24"/>
      <c r="F92" s="24"/>
      <c r="G92" s="24"/>
      <c r="H92" s="24"/>
      <c r="I92" s="24"/>
      <c r="J92" s="24"/>
      <c r="K92" s="24"/>
      <c r="L92" s="46"/>
      <c r="S92" s="24"/>
      <c r="T92" s="24"/>
      <c r="U92" s="24"/>
      <c r="V92" s="24"/>
      <c r="W92" s="24"/>
      <c r="X92" s="24"/>
      <c r="Y92" s="24"/>
      <c r="Z92" s="24"/>
      <c r="AA92" s="24"/>
      <c r="AB92" s="24"/>
      <c r="AC92" s="24"/>
      <c r="AD92" s="24"/>
      <c r="AE92" s="24"/>
    </row>
    <row r="93" s="26" customFormat="true" ht="15.6" hidden="false" customHeight="true" outlineLevel="0" collapsed="false">
      <c r="A93" s="24"/>
      <c r="B93" s="25"/>
      <c r="C93" s="15" t="s">
        <v>22</v>
      </c>
      <c r="D93" s="24"/>
      <c r="E93" s="24"/>
      <c r="F93" s="16" t="str">
        <f aca="false">E17</f>
        <v>Špeciálna ZŠ a MŠ, Vojtaššáka 13, Žilina</v>
      </c>
      <c r="G93" s="24"/>
      <c r="H93" s="24"/>
      <c r="I93" s="15" t="s">
        <v>28</v>
      </c>
      <c r="J93" s="157" t="str">
        <f aca="false">E23</f>
        <v>Ing. Ivana Majčinová</v>
      </c>
      <c r="K93" s="24"/>
      <c r="L93" s="46"/>
      <c r="S93" s="24"/>
      <c r="T93" s="24"/>
      <c r="U93" s="24"/>
      <c r="V93" s="24"/>
      <c r="W93" s="24"/>
      <c r="X93" s="24"/>
      <c r="Y93" s="24"/>
      <c r="Z93" s="24"/>
      <c r="AA93" s="24"/>
      <c r="AB93" s="24"/>
      <c r="AC93" s="24"/>
      <c r="AD93" s="24"/>
      <c r="AE93" s="24"/>
    </row>
    <row r="94" s="26" customFormat="true" ht="15.6" hidden="false" customHeight="true" outlineLevel="0" collapsed="false">
      <c r="A94" s="24"/>
      <c r="B94" s="25"/>
      <c r="C94" s="15" t="s">
        <v>26</v>
      </c>
      <c r="D94" s="24"/>
      <c r="E94" s="24"/>
      <c r="F94" s="16" t="str">
        <f aca="false">IF(E20="","",E20)</f>
        <v>Vyplň údaj</v>
      </c>
      <c r="G94" s="24"/>
      <c r="H94" s="24"/>
      <c r="I94" s="15" t="s">
        <v>31</v>
      </c>
      <c r="J94" s="157" t="str">
        <f aca="false">E26</f>
        <v>Miroslav Holeš</v>
      </c>
      <c r="K94" s="24"/>
      <c r="L94" s="46"/>
      <c r="S94" s="24"/>
      <c r="T94" s="24"/>
      <c r="U94" s="24"/>
      <c r="V94" s="24"/>
      <c r="W94" s="24"/>
      <c r="X94" s="24"/>
      <c r="Y94" s="24"/>
      <c r="Z94" s="24"/>
      <c r="AA94" s="24"/>
      <c r="AB94" s="24"/>
      <c r="AC94" s="24"/>
      <c r="AD94" s="24"/>
      <c r="AE94" s="24"/>
    </row>
    <row r="95" s="26" customFormat="true" ht="10.35" hidden="false" customHeight="true" outlineLevel="0" collapsed="false">
      <c r="A95" s="24"/>
      <c r="B95" s="25"/>
      <c r="C95" s="24"/>
      <c r="D95" s="24"/>
      <c r="E95" s="24"/>
      <c r="F95" s="24"/>
      <c r="G95" s="24"/>
      <c r="H95" s="24"/>
      <c r="I95" s="24"/>
      <c r="J95" s="24"/>
      <c r="K95" s="24"/>
      <c r="L95" s="46"/>
      <c r="S95" s="24"/>
      <c r="T95" s="24"/>
      <c r="U95" s="24"/>
      <c r="V95" s="24"/>
      <c r="W95" s="24"/>
      <c r="X95" s="24"/>
      <c r="Y95" s="24"/>
      <c r="Z95" s="24"/>
      <c r="AA95" s="24"/>
      <c r="AB95" s="24"/>
      <c r="AC95" s="24"/>
      <c r="AD95" s="24"/>
      <c r="AE95" s="24"/>
    </row>
    <row r="96" s="26" customFormat="true" ht="29.25" hidden="false" customHeight="true" outlineLevel="0" collapsed="false">
      <c r="A96" s="24"/>
      <c r="B96" s="25"/>
      <c r="C96" s="158" t="s">
        <v>113</v>
      </c>
      <c r="D96" s="130"/>
      <c r="E96" s="130"/>
      <c r="F96" s="130"/>
      <c r="G96" s="130"/>
      <c r="H96" s="130"/>
      <c r="I96" s="130"/>
      <c r="J96" s="159" t="s">
        <v>114</v>
      </c>
      <c r="K96" s="130"/>
      <c r="L96" s="46"/>
      <c r="S96" s="24"/>
      <c r="T96" s="24"/>
      <c r="U96" s="24"/>
      <c r="V96" s="24"/>
      <c r="W96" s="24"/>
      <c r="X96" s="24"/>
      <c r="Y96" s="24"/>
      <c r="Z96" s="24"/>
      <c r="AA96" s="24"/>
      <c r="AB96" s="24"/>
      <c r="AC96" s="24"/>
      <c r="AD96" s="24"/>
      <c r="AE96" s="24"/>
    </row>
    <row r="97" s="26" customFormat="true" ht="10.35" hidden="false" customHeight="true" outlineLevel="0" collapsed="false">
      <c r="A97" s="24"/>
      <c r="B97" s="25"/>
      <c r="C97" s="24"/>
      <c r="D97" s="24"/>
      <c r="E97" s="24"/>
      <c r="F97" s="24"/>
      <c r="G97" s="24"/>
      <c r="H97" s="24"/>
      <c r="I97" s="24"/>
      <c r="J97" s="24"/>
      <c r="K97" s="24"/>
      <c r="L97" s="46"/>
      <c r="S97" s="24"/>
      <c r="T97" s="24"/>
      <c r="U97" s="24"/>
      <c r="V97" s="24"/>
      <c r="W97" s="24"/>
      <c r="X97" s="24"/>
      <c r="Y97" s="24"/>
      <c r="Z97" s="24"/>
      <c r="AA97" s="24"/>
      <c r="AB97" s="24"/>
      <c r="AC97" s="24"/>
      <c r="AD97" s="24"/>
      <c r="AE97" s="24"/>
    </row>
    <row r="98" s="26" customFormat="true" ht="22.8" hidden="false" customHeight="true" outlineLevel="0" collapsed="false">
      <c r="A98" s="24"/>
      <c r="B98" s="25"/>
      <c r="C98" s="160" t="s">
        <v>115</v>
      </c>
      <c r="D98" s="24"/>
      <c r="E98" s="24"/>
      <c r="F98" s="24"/>
      <c r="G98" s="24"/>
      <c r="H98" s="24"/>
      <c r="I98" s="24"/>
      <c r="J98" s="142" t="n">
        <f aca="false">J144</f>
        <v>0</v>
      </c>
      <c r="K98" s="24"/>
      <c r="L98" s="46"/>
      <c r="S98" s="24"/>
      <c r="T98" s="24"/>
      <c r="U98" s="24"/>
      <c r="V98" s="24"/>
      <c r="W98" s="24"/>
      <c r="X98" s="24"/>
      <c r="Y98" s="24"/>
      <c r="Z98" s="24"/>
      <c r="AA98" s="24"/>
      <c r="AB98" s="24"/>
      <c r="AC98" s="24"/>
      <c r="AD98" s="24"/>
      <c r="AE98" s="24"/>
      <c r="AU98" s="3" t="s">
        <v>116</v>
      </c>
    </row>
    <row r="99" s="161" customFormat="true" ht="24.9" hidden="false" customHeight="true" outlineLevel="0" collapsed="false">
      <c r="B99" s="162"/>
      <c r="D99" s="163" t="s">
        <v>117</v>
      </c>
      <c r="E99" s="164"/>
      <c r="F99" s="164"/>
      <c r="G99" s="164"/>
      <c r="H99" s="164"/>
      <c r="I99" s="164"/>
      <c r="J99" s="165" t="n">
        <f aca="false">J145</f>
        <v>0</v>
      </c>
      <c r="L99" s="162"/>
    </row>
    <row r="100" s="108" customFormat="true" ht="19.95" hidden="false" customHeight="true" outlineLevel="0" collapsed="false">
      <c r="B100" s="166"/>
      <c r="D100" s="167" t="s">
        <v>118</v>
      </c>
      <c r="E100" s="168"/>
      <c r="F100" s="168"/>
      <c r="G100" s="168"/>
      <c r="H100" s="168"/>
      <c r="I100" s="168"/>
      <c r="J100" s="169" t="n">
        <f aca="false">J146</f>
        <v>0</v>
      </c>
      <c r="L100" s="166"/>
    </row>
    <row r="101" s="108" customFormat="true" ht="19.95" hidden="false" customHeight="true" outlineLevel="0" collapsed="false">
      <c r="B101" s="166"/>
      <c r="D101" s="167" t="s">
        <v>119</v>
      </c>
      <c r="E101" s="168"/>
      <c r="F101" s="168"/>
      <c r="G101" s="168"/>
      <c r="H101" s="168"/>
      <c r="I101" s="168"/>
      <c r="J101" s="169" t="n">
        <f aca="false">J149</f>
        <v>0</v>
      </c>
      <c r="L101" s="166"/>
    </row>
    <row r="102" s="108" customFormat="true" ht="19.95" hidden="false" customHeight="true" outlineLevel="0" collapsed="false">
      <c r="B102" s="166"/>
      <c r="D102" s="167" t="s">
        <v>120</v>
      </c>
      <c r="E102" s="168"/>
      <c r="F102" s="168"/>
      <c r="G102" s="168"/>
      <c r="H102" s="168"/>
      <c r="I102" s="168"/>
      <c r="J102" s="169" t="n">
        <f aca="false">J151</f>
        <v>0</v>
      </c>
      <c r="L102" s="166"/>
    </row>
    <row r="103" s="108" customFormat="true" ht="19.95" hidden="false" customHeight="true" outlineLevel="0" collapsed="false">
      <c r="B103" s="166"/>
      <c r="D103" s="167" t="s">
        <v>121</v>
      </c>
      <c r="E103" s="168"/>
      <c r="F103" s="168"/>
      <c r="G103" s="168"/>
      <c r="H103" s="168"/>
      <c r="I103" s="168"/>
      <c r="J103" s="169" t="n">
        <f aca="false">J175</f>
        <v>0</v>
      </c>
      <c r="L103" s="166"/>
    </row>
    <row r="104" s="108" customFormat="true" ht="19.95" hidden="false" customHeight="true" outlineLevel="0" collapsed="false">
      <c r="B104" s="166"/>
      <c r="D104" s="167" t="s">
        <v>122</v>
      </c>
      <c r="E104" s="168"/>
      <c r="F104" s="168"/>
      <c r="G104" s="168"/>
      <c r="H104" s="168"/>
      <c r="I104" s="168"/>
      <c r="J104" s="169" t="n">
        <f aca="false">J198</f>
        <v>0</v>
      </c>
      <c r="L104" s="166"/>
    </row>
    <row r="105" s="161" customFormat="true" ht="24.9" hidden="false" customHeight="true" outlineLevel="0" collapsed="false">
      <c r="B105" s="162"/>
      <c r="D105" s="163" t="s">
        <v>123</v>
      </c>
      <c r="E105" s="164"/>
      <c r="F105" s="164"/>
      <c r="G105" s="164"/>
      <c r="H105" s="164"/>
      <c r="I105" s="164"/>
      <c r="J105" s="165" t="n">
        <f aca="false">J200</f>
        <v>0</v>
      </c>
      <c r="L105" s="162"/>
    </row>
    <row r="106" s="108" customFormat="true" ht="19.95" hidden="false" customHeight="true" outlineLevel="0" collapsed="false">
      <c r="B106" s="166"/>
      <c r="D106" s="167" t="s">
        <v>124</v>
      </c>
      <c r="E106" s="168"/>
      <c r="F106" s="168"/>
      <c r="G106" s="168"/>
      <c r="H106" s="168"/>
      <c r="I106" s="168"/>
      <c r="J106" s="169" t="n">
        <f aca="false">J201</f>
        <v>0</v>
      </c>
      <c r="L106" s="166"/>
    </row>
    <row r="107" s="108" customFormat="true" ht="19.95" hidden="false" customHeight="true" outlineLevel="0" collapsed="false">
      <c r="B107" s="166"/>
      <c r="D107" s="167" t="s">
        <v>125</v>
      </c>
      <c r="E107" s="168"/>
      <c r="F107" s="168"/>
      <c r="G107" s="168"/>
      <c r="H107" s="168"/>
      <c r="I107" s="168"/>
      <c r="J107" s="169" t="n">
        <f aca="false">J209</f>
        <v>0</v>
      </c>
      <c r="L107" s="166"/>
    </row>
    <row r="108" s="108" customFormat="true" ht="19.95" hidden="false" customHeight="true" outlineLevel="0" collapsed="false">
      <c r="B108" s="166"/>
      <c r="D108" s="167" t="s">
        <v>126</v>
      </c>
      <c r="E108" s="168"/>
      <c r="F108" s="168"/>
      <c r="G108" s="168"/>
      <c r="H108" s="168"/>
      <c r="I108" s="168"/>
      <c r="J108" s="169" t="n">
        <f aca="false">J213</f>
        <v>0</v>
      </c>
      <c r="L108" s="166"/>
    </row>
    <row r="109" s="108" customFormat="true" ht="19.95" hidden="false" customHeight="true" outlineLevel="0" collapsed="false">
      <c r="B109" s="166"/>
      <c r="D109" s="167" t="s">
        <v>127</v>
      </c>
      <c r="E109" s="168"/>
      <c r="F109" s="168"/>
      <c r="G109" s="168"/>
      <c r="H109" s="168"/>
      <c r="I109" s="168"/>
      <c r="J109" s="169" t="n">
        <f aca="false">J226</f>
        <v>0</v>
      </c>
      <c r="L109" s="166"/>
    </row>
    <row r="110" s="108" customFormat="true" ht="19.95" hidden="false" customHeight="true" outlineLevel="0" collapsed="false">
      <c r="B110" s="166"/>
      <c r="D110" s="167" t="s">
        <v>128</v>
      </c>
      <c r="E110" s="168"/>
      <c r="F110" s="168"/>
      <c r="G110" s="168"/>
      <c r="H110" s="168"/>
      <c r="I110" s="168"/>
      <c r="J110" s="169" t="n">
        <f aca="false">J230</f>
        <v>0</v>
      </c>
      <c r="L110" s="166"/>
    </row>
    <row r="111" s="108" customFormat="true" ht="19.95" hidden="false" customHeight="true" outlineLevel="0" collapsed="false">
      <c r="B111" s="166"/>
      <c r="D111" s="167" t="s">
        <v>129</v>
      </c>
      <c r="E111" s="168"/>
      <c r="F111" s="168"/>
      <c r="G111" s="168"/>
      <c r="H111" s="168"/>
      <c r="I111" s="168"/>
      <c r="J111" s="169" t="n">
        <f aca="false">J246</f>
        <v>0</v>
      </c>
      <c r="L111" s="166"/>
    </row>
    <row r="112" s="108" customFormat="true" ht="19.95" hidden="false" customHeight="true" outlineLevel="0" collapsed="false">
      <c r="B112" s="166"/>
      <c r="D112" s="167" t="s">
        <v>130</v>
      </c>
      <c r="E112" s="168"/>
      <c r="F112" s="168"/>
      <c r="G112" s="168"/>
      <c r="H112" s="168"/>
      <c r="I112" s="168"/>
      <c r="J112" s="169" t="n">
        <f aca="false">J251</f>
        <v>0</v>
      </c>
      <c r="L112" s="166"/>
    </row>
    <row r="113" s="108" customFormat="true" ht="19.95" hidden="false" customHeight="true" outlineLevel="0" collapsed="false">
      <c r="B113" s="166"/>
      <c r="D113" s="167" t="s">
        <v>131</v>
      </c>
      <c r="E113" s="168"/>
      <c r="F113" s="168"/>
      <c r="G113" s="168"/>
      <c r="H113" s="168"/>
      <c r="I113" s="168"/>
      <c r="J113" s="169" t="n">
        <f aca="false">J258</f>
        <v>0</v>
      </c>
      <c r="L113" s="166"/>
    </row>
    <row r="114" s="108" customFormat="true" ht="19.95" hidden="false" customHeight="true" outlineLevel="0" collapsed="false">
      <c r="B114" s="166"/>
      <c r="D114" s="167" t="s">
        <v>132</v>
      </c>
      <c r="E114" s="168"/>
      <c r="F114" s="168"/>
      <c r="G114" s="168"/>
      <c r="H114" s="168"/>
      <c r="I114" s="168"/>
      <c r="J114" s="169" t="n">
        <f aca="false">J262</f>
        <v>0</v>
      </c>
      <c r="L114" s="166"/>
    </row>
    <row r="115" s="108" customFormat="true" ht="19.95" hidden="false" customHeight="true" outlineLevel="0" collapsed="false">
      <c r="B115" s="166"/>
      <c r="D115" s="167" t="s">
        <v>133</v>
      </c>
      <c r="E115" s="168"/>
      <c r="F115" s="168"/>
      <c r="G115" s="168"/>
      <c r="H115" s="168"/>
      <c r="I115" s="168"/>
      <c r="J115" s="169" t="n">
        <f aca="false">J280</f>
        <v>0</v>
      </c>
      <c r="L115" s="166"/>
    </row>
    <row r="116" s="108" customFormat="true" ht="19.95" hidden="false" customHeight="true" outlineLevel="0" collapsed="false">
      <c r="B116" s="166"/>
      <c r="D116" s="167" t="s">
        <v>134</v>
      </c>
      <c r="E116" s="168"/>
      <c r="F116" s="168"/>
      <c r="G116" s="168"/>
      <c r="H116" s="168"/>
      <c r="I116" s="168"/>
      <c r="J116" s="169" t="n">
        <f aca="false">J283</f>
        <v>0</v>
      </c>
      <c r="L116" s="166"/>
    </row>
    <row r="117" s="108" customFormat="true" ht="19.95" hidden="false" customHeight="true" outlineLevel="0" collapsed="false">
      <c r="B117" s="166"/>
      <c r="D117" s="167" t="s">
        <v>135</v>
      </c>
      <c r="E117" s="168"/>
      <c r="F117" s="168"/>
      <c r="G117" s="168"/>
      <c r="H117" s="168"/>
      <c r="I117" s="168"/>
      <c r="J117" s="169" t="n">
        <f aca="false">J289</f>
        <v>0</v>
      </c>
      <c r="L117" s="166"/>
    </row>
    <row r="118" s="108" customFormat="true" ht="19.95" hidden="false" customHeight="true" outlineLevel="0" collapsed="false">
      <c r="B118" s="166"/>
      <c r="D118" s="167" t="s">
        <v>136</v>
      </c>
      <c r="E118" s="168"/>
      <c r="F118" s="168"/>
      <c r="G118" s="168"/>
      <c r="H118" s="168"/>
      <c r="I118" s="168"/>
      <c r="J118" s="169" t="n">
        <f aca="false">J292</f>
        <v>0</v>
      </c>
      <c r="L118" s="166"/>
    </row>
    <row r="119" s="108" customFormat="true" ht="19.95" hidden="false" customHeight="true" outlineLevel="0" collapsed="false">
      <c r="B119" s="166"/>
      <c r="D119" s="167" t="s">
        <v>137</v>
      </c>
      <c r="E119" s="168"/>
      <c r="F119" s="168"/>
      <c r="G119" s="168"/>
      <c r="H119" s="168"/>
      <c r="I119" s="168"/>
      <c r="J119" s="169" t="n">
        <f aca="false">J302</f>
        <v>0</v>
      </c>
      <c r="L119" s="166"/>
    </row>
    <row r="120" s="108" customFormat="true" ht="19.95" hidden="false" customHeight="true" outlineLevel="0" collapsed="false">
      <c r="B120" s="166"/>
      <c r="D120" s="167" t="s">
        <v>138</v>
      </c>
      <c r="E120" s="168"/>
      <c r="F120" s="168"/>
      <c r="G120" s="168"/>
      <c r="H120" s="168"/>
      <c r="I120" s="168"/>
      <c r="J120" s="169" t="n">
        <f aca="false">J307</f>
        <v>0</v>
      </c>
      <c r="L120" s="166"/>
    </row>
    <row r="121" s="108" customFormat="true" ht="19.95" hidden="false" customHeight="true" outlineLevel="0" collapsed="false">
      <c r="B121" s="166"/>
      <c r="D121" s="167" t="s">
        <v>139</v>
      </c>
      <c r="E121" s="168"/>
      <c r="F121" s="168"/>
      <c r="G121" s="168"/>
      <c r="H121" s="168"/>
      <c r="I121" s="168"/>
      <c r="J121" s="169" t="n">
        <f aca="false">J310</f>
        <v>0</v>
      </c>
      <c r="L121" s="166"/>
    </row>
    <row r="122" s="161" customFormat="true" ht="24.9" hidden="false" customHeight="true" outlineLevel="0" collapsed="false">
      <c r="B122" s="162"/>
      <c r="D122" s="163" t="s">
        <v>140</v>
      </c>
      <c r="E122" s="164"/>
      <c r="F122" s="164"/>
      <c r="G122" s="164"/>
      <c r="H122" s="164"/>
      <c r="I122" s="164"/>
      <c r="J122" s="165" t="n">
        <f aca="false">J317</f>
        <v>0</v>
      </c>
      <c r="L122" s="162"/>
    </row>
    <row r="123" s="26" customFormat="true" ht="21.75" hidden="false" customHeight="true" outlineLevel="0" collapsed="false">
      <c r="A123" s="24"/>
      <c r="B123" s="25"/>
      <c r="C123" s="24"/>
      <c r="D123" s="24"/>
      <c r="E123" s="24"/>
      <c r="F123" s="24"/>
      <c r="G123" s="24"/>
      <c r="H123" s="24"/>
      <c r="I123" s="24"/>
      <c r="J123" s="24"/>
      <c r="K123" s="24"/>
      <c r="L123" s="46"/>
      <c r="S123" s="24"/>
      <c r="T123" s="24"/>
      <c r="U123" s="24"/>
      <c r="V123" s="24"/>
      <c r="W123" s="24"/>
      <c r="X123" s="24"/>
      <c r="Y123" s="24"/>
      <c r="Z123" s="24"/>
      <c r="AA123" s="24"/>
      <c r="AB123" s="24"/>
      <c r="AC123" s="24"/>
      <c r="AD123" s="24"/>
      <c r="AE123" s="24"/>
    </row>
    <row r="124" s="26" customFormat="true" ht="6.9" hidden="false" customHeight="true" outlineLevel="0" collapsed="false">
      <c r="A124" s="24"/>
      <c r="B124" s="51"/>
      <c r="C124" s="52"/>
      <c r="D124" s="52"/>
      <c r="E124" s="52"/>
      <c r="F124" s="52"/>
      <c r="G124" s="52"/>
      <c r="H124" s="52"/>
      <c r="I124" s="52"/>
      <c r="J124" s="52"/>
      <c r="K124" s="52"/>
      <c r="L124" s="46"/>
      <c r="S124" s="24"/>
      <c r="T124" s="24"/>
      <c r="U124" s="24"/>
      <c r="V124" s="24"/>
      <c r="W124" s="24"/>
      <c r="X124" s="24"/>
      <c r="Y124" s="24"/>
      <c r="Z124" s="24"/>
      <c r="AA124" s="24"/>
      <c r="AB124" s="24"/>
      <c r="AC124" s="24"/>
      <c r="AD124" s="24"/>
      <c r="AE124" s="24"/>
    </row>
    <row r="128" s="26" customFormat="true" ht="6.9" hidden="false" customHeight="true" outlineLevel="0" collapsed="false">
      <c r="A128" s="24"/>
      <c r="B128" s="53"/>
      <c r="C128" s="54"/>
      <c r="D128" s="54"/>
      <c r="E128" s="54"/>
      <c r="F128" s="54"/>
      <c r="G128" s="54"/>
      <c r="H128" s="54"/>
      <c r="I128" s="54"/>
      <c r="J128" s="54"/>
      <c r="K128" s="54"/>
      <c r="L128" s="46"/>
      <c r="S128" s="24"/>
      <c r="T128" s="24"/>
      <c r="U128" s="24"/>
      <c r="V128" s="24"/>
      <c r="W128" s="24"/>
      <c r="X128" s="24"/>
      <c r="Y128" s="24"/>
      <c r="Z128" s="24"/>
      <c r="AA128" s="24"/>
      <c r="AB128" s="24"/>
      <c r="AC128" s="24"/>
      <c r="AD128" s="24"/>
      <c r="AE128" s="24"/>
    </row>
    <row r="129" s="26" customFormat="true" ht="24.9" hidden="false" customHeight="true" outlineLevel="0" collapsed="false">
      <c r="A129" s="24"/>
      <c r="B129" s="25"/>
      <c r="C129" s="7" t="s">
        <v>141</v>
      </c>
      <c r="D129" s="24"/>
      <c r="E129" s="24"/>
      <c r="F129" s="24"/>
      <c r="G129" s="24"/>
      <c r="H129" s="24"/>
      <c r="I129" s="24"/>
      <c r="J129" s="24"/>
      <c r="K129" s="24"/>
      <c r="L129" s="46"/>
      <c r="S129" s="24"/>
      <c r="T129" s="24"/>
      <c r="U129" s="24"/>
      <c r="V129" s="24"/>
      <c r="W129" s="24"/>
      <c r="X129" s="24"/>
      <c r="Y129" s="24"/>
      <c r="Z129" s="24"/>
      <c r="AA129" s="24"/>
      <c r="AB129" s="24"/>
      <c r="AC129" s="24"/>
      <c r="AD129" s="24"/>
      <c r="AE129" s="24"/>
    </row>
    <row r="130" s="26" customFormat="true" ht="6.9" hidden="false" customHeight="true" outlineLevel="0" collapsed="false">
      <c r="A130" s="24"/>
      <c r="B130" s="25"/>
      <c r="C130" s="24"/>
      <c r="D130" s="24"/>
      <c r="E130" s="24"/>
      <c r="F130" s="24"/>
      <c r="G130" s="24"/>
      <c r="H130" s="24"/>
      <c r="I130" s="24"/>
      <c r="J130" s="24"/>
      <c r="K130" s="24"/>
      <c r="L130" s="46"/>
      <c r="S130" s="24"/>
      <c r="T130" s="24"/>
      <c r="U130" s="24"/>
      <c r="V130" s="24"/>
      <c r="W130" s="24"/>
      <c r="X130" s="24"/>
      <c r="Y130" s="24"/>
      <c r="Z130" s="24"/>
      <c r="AA130" s="24"/>
      <c r="AB130" s="24"/>
      <c r="AC130" s="24"/>
      <c r="AD130" s="24"/>
      <c r="AE130" s="24"/>
    </row>
    <row r="131" s="26" customFormat="true" ht="12" hidden="false" customHeight="true" outlineLevel="0" collapsed="false">
      <c r="A131" s="24"/>
      <c r="B131" s="25"/>
      <c r="C131" s="15" t="s">
        <v>14</v>
      </c>
      <c r="D131" s="24"/>
      <c r="E131" s="24"/>
      <c r="F131" s="24"/>
      <c r="G131" s="24"/>
      <c r="H131" s="24"/>
      <c r="I131" s="24"/>
      <c r="J131" s="24"/>
      <c r="K131" s="24"/>
      <c r="L131" s="46"/>
      <c r="S131" s="24"/>
      <c r="T131" s="24"/>
      <c r="U131" s="24"/>
      <c r="V131" s="24"/>
      <c r="W131" s="24"/>
      <c r="X131" s="24"/>
      <c r="Y131" s="24"/>
      <c r="Z131" s="24"/>
      <c r="AA131" s="24"/>
      <c r="AB131" s="24"/>
      <c r="AC131" s="24"/>
      <c r="AD131" s="24"/>
      <c r="AE131" s="24"/>
    </row>
    <row r="132" s="26" customFormat="true" ht="27" hidden="false" customHeight="true" outlineLevel="0" collapsed="false">
      <c r="A132" s="24"/>
      <c r="B132" s="25"/>
      <c r="C132" s="24"/>
      <c r="D132" s="24"/>
      <c r="E132" s="133" t="str">
        <f aca="false">E7</f>
        <v>Stavebné úpravy špeciálnej základnej školy s materskou školou, Žilina - Vlčince</v>
      </c>
      <c r="F132" s="133"/>
      <c r="G132" s="133"/>
      <c r="H132" s="133"/>
      <c r="I132" s="24"/>
      <c r="J132" s="24"/>
      <c r="K132" s="24"/>
      <c r="L132" s="46"/>
      <c r="S132" s="24"/>
      <c r="T132" s="24"/>
      <c r="U132" s="24"/>
      <c r="V132" s="24"/>
      <c r="W132" s="24"/>
      <c r="X132" s="24"/>
      <c r="Y132" s="24"/>
      <c r="Z132" s="24"/>
      <c r="AA132" s="24"/>
      <c r="AB132" s="24"/>
      <c r="AC132" s="24"/>
      <c r="AD132" s="24"/>
      <c r="AE132" s="24"/>
    </row>
    <row r="133" customFormat="false" ht="12" hidden="false" customHeight="true" outlineLevel="0" collapsed="false">
      <c r="B133" s="6"/>
      <c r="C133" s="15" t="s">
        <v>108</v>
      </c>
      <c r="L133" s="6"/>
    </row>
    <row r="134" s="26" customFormat="true" ht="14.4" hidden="false" customHeight="true" outlineLevel="0" collapsed="false">
      <c r="A134" s="24"/>
      <c r="B134" s="25"/>
      <c r="C134" s="24"/>
      <c r="D134" s="24"/>
      <c r="E134" s="133" t="s">
        <v>109</v>
      </c>
      <c r="F134" s="133"/>
      <c r="G134" s="133"/>
      <c r="H134" s="133"/>
      <c r="I134" s="24"/>
      <c r="J134" s="24"/>
      <c r="K134" s="24"/>
      <c r="L134" s="46"/>
      <c r="S134" s="24"/>
      <c r="T134" s="24"/>
      <c r="U134" s="24"/>
      <c r="V134" s="24"/>
      <c r="W134" s="24"/>
      <c r="X134" s="24"/>
      <c r="Y134" s="24"/>
      <c r="Z134" s="24"/>
      <c r="AA134" s="24"/>
      <c r="AB134" s="24"/>
      <c r="AC134" s="24"/>
      <c r="AD134" s="24"/>
      <c r="AE134" s="24"/>
    </row>
    <row r="135" s="26" customFormat="true" ht="12" hidden="false" customHeight="true" outlineLevel="0" collapsed="false">
      <c r="A135" s="24"/>
      <c r="B135" s="25"/>
      <c r="C135" s="15" t="s">
        <v>110</v>
      </c>
      <c r="D135" s="24"/>
      <c r="E135" s="24"/>
      <c r="F135" s="24"/>
      <c r="G135" s="24"/>
      <c r="H135" s="24"/>
      <c r="I135" s="24"/>
      <c r="J135" s="24"/>
      <c r="K135" s="24"/>
      <c r="L135" s="46"/>
      <c r="S135" s="24"/>
      <c r="T135" s="24"/>
      <c r="U135" s="24"/>
      <c r="V135" s="24"/>
      <c r="W135" s="24"/>
      <c r="X135" s="24"/>
      <c r="Y135" s="24"/>
      <c r="Z135" s="24"/>
      <c r="AA135" s="24"/>
      <c r="AB135" s="24"/>
      <c r="AC135" s="24"/>
      <c r="AD135" s="24"/>
      <c r="AE135" s="24"/>
    </row>
    <row r="136" s="26" customFormat="true" ht="15.6" hidden="false" customHeight="true" outlineLevel="0" collapsed="false">
      <c r="A136" s="24"/>
      <c r="B136" s="25"/>
      <c r="C136" s="24"/>
      <c r="D136" s="24"/>
      <c r="E136" s="134" t="str">
        <f aca="false">E11</f>
        <v>a - stavebné úpravy</v>
      </c>
      <c r="F136" s="134"/>
      <c r="G136" s="134"/>
      <c r="H136" s="134"/>
      <c r="I136" s="24"/>
      <c r="J136" s="24"/>
      <c r="K136" s="24"/>
      <c r="L136" s="46"/>
      <c r="S136" s="24"/>
      <c r="T136" s="24"/>
      <c r="U136" s="24"/>
      <c r="V136" s="24"/>
      <c r="W136" s="24"/>
      <c r="X136" s="24"/>
      <c r="Y136" s="24"/>
      <c r="Z136" s="24"/>
      <c r="AA136" s="24"/>
      <c r="AB136" s="24"/>
      <c r="AC136" s="24"/>
      <c r="AD136" s="24"/>
      <c r="AE136" s="24"/>
    </row>
    <row r="137" s="26" customFormat="true" ht="6.9" hidden="false" customHeight="true" outlineLevel="0" collapsed="false">
      <c r="A137" s="24"/>
      <c r="B137" s="25"/>
      <c r="C137" s="24"/>
      <c r="D137" s="24"/>
      <c r="E137" s="24"/>
      <c r="F137" s="24"/>
      <c r="G137" s="24"/>
      <c r="H137" s="24"/>
      <c r="I137" s="24"/>
      <c r="J137" s="24"/>
      <c r="K137" s="24"/>
      <c r="L137" s="46"/>
      <c r="S137" s="24"/>
      <c r="T137" s="24"/>
      <c r="U137" s="24"/>
      <c r="V137" s="24"/>
      <c r="W137" s="24"/>
      <c r="X137" s="24"/>
      <c r="Y137" s="24"/>
      <c r="Z137" s="24"/>
      <c r="AA137" s="24"/>
      <c r="AB137" s="24"/>
      <c r="AC137" s="24"/>
      <c r="AD137" s="24"/>
      <c r="AE137" s="24"/>
    </row>
    <row r="138" s="26" customFormat="true" ht="12" hidden="false" customHeight="true" outlineLevel="0" collapsed="false">
      <c r="A138" s="24"/>
      <c r="B138" s="25"/>
      <c r="C138" s="15" t="s">
        <v>18</v>
      </c>
      <c r="D138" s="24"/>
      <c r="E138" s="24"/>
      <c r="F138" s="16" t="str">
        <f aca="false">F14</f>
        <v>Žilina - Vlčince</v>
      </c>
      <c r="G138" s="24"/>
      <c r="H138" s="24"/>
      <c r="I138" s="15" t="s">
        <v>20</v>
      </c>
      <c r="J138" s="135" t="str">
        <f aca="false">IF(J14="","",J14)</f>
        <v>21. 9. 2022</v>
      </c>
      <c r="K138" s="24"/>
      <c r="L138" s="46"/>
      <c r="S138" s="24"/>
      <c r="T138" s="24"/>
      <c r="U138" s="24"/>
      <c r="V138" s="24"/>
      <c r="W138" s="24"/>
      <c r="X138" s="24"/>
      <c r="Y138" s="24"/>
      <c r="Z138" s="24"/>
      <c r="AA138" s="24"/>
      <c r="AB138" s="24"/>
      <c r="AC138" s="24"/>
      <c r="AD138" s="24"/>
      <c r="AE138" s="24"/>
    </row>
    <row r="139" s="26" customFormat="true" ht="6.9" hidden="false" customHeight="true" outlineLevel="0" collapsed="false">
      <c r="A139" s="24"/>
      <c r="B139" s="25"/>
      <c r="C139" s="24"/>
      <c r="D139" s="24"/>
      <c r="E139" s="24"/>
      <c r="F139" s="24"/>
      <c r="G139" s="24"/>
      <c r="H139" s="24"/>
      <c r="I139" s="24"/>
      <c r="J139" s="24"/>
      <c r="K139" s="24"/>
      <c r="L139" s="46"/>
      <c r="S139" s="24"/>
      <c r="T139" s="24"/>
      <c r="U139" s="24"/>
      <c r="V139" s="24"/>
      <c r="W139" s="24"/>
      <c r="X139" s="24"/>
      <c r="Y139" s="24"/>
      <c r="Z139" s="24"/>
      <c r="AA139" s="24"/>
      <c r="AB139" s="24"/>
      <c r="AC139" s="24"/>
      <c r="AD139" s="24"/>
      <c r="AE139" s="24"/>
    </row>
    <row r="140" s="26" customFormat="true" ht="15.6" hidden="false" customHeight="true" outlineLevel="0" collapsed="false">
      <c r="A140" s="24"/>
      <c r="B140" s="25"/>
      <c r="C140" s="15" t="s">
        <v>22</v>
      </c>
      <c r="D140" s="24"/>
      <c r="E140" s="24"/>
      <c r="F140" s="16" t="str">
        <f aca="false">E17</f>
        <v>Špeciálna ZŠ a MŠ, Vojtaššáka 13, Žilina</v>
      </c>
      <c r="G140" s="24"/>
      <c r="H140" s="24"/>
      <c r="I140" s="15" t="s">
        <v>28</v>
      </c>
      <c r="J140" s="157" t="str">
        <f aca="false">E23</f>
        <v>Ing. Ivana Majčinová</v>
      </c>
      <c r="K140" s="24"/>
      <c r="L140" s="46"/>
      <c r="S140" s="24"/>
      <c r="T140" s="24"/>
      <c r="U140" s="24"/>
      <c r="V140" s="24"/>
      <c r="W140" s="24"/>
      <c r="X140" s="24"/>
      <c r="Y140" s="24"/>
      <c r="Z140" s="24"/>
      <c r="AA140" s="24"/>
      <c r="AB140" s="24"/>
      <c r="AC140" s="24"/>
      <c r="AD140" s="24"/>
      <c r="AE140" s="24"/>
    </row>
    <row r="141" s="26" customFormat="true" ht="15.6" hidden="false" customHeight="true" outlineLevel="0" collapsed="false">
      <c r="A141" s="24"/>
      <c r="B141" s="25"/>
      <c r="C141" s="15" t="s">
        <v>26</v>
      </c>
      <c r="D141" s="24"/>
      <c r="E141" s="24"/>
      <c r="F141" s="16" t="str">
        <f aca="false">IF(E20="","",E20)</f>
        <v>Vyplň údaj</v>
      </c>
      <c r="G141" s="24"/>
      <c r="H141" s="24"/>
      <c r="I141" s="15" t="s">
        <v>31</v>
      </c>
      <c r="J141" s="157" t="str">
        <f aca="false">E26</f>
        <v>Miroslav Holeš</v>
      </c>
      <c r="K141" s="24"/>
      <c r="L141" s="46"/>
      <c r="S141" s="24"/>
      <c r="T141" s="24"/>
      <c r="U141" s="24"/>
      <c r="V141" s="24"/>
      <c r="W141" s="24"/>
      <c r="X141" s="24"/>
      <c r="Y141" s="24"/>
      <c r="Z141" s="24"/>
      <c r="AA141" s="24"/>
      <c r="AB141" s="24"/>
      <c r="AC141" s="24"/>
      <c r="AD141" s="24"/>
      <c r="AE141" s="24"/>
    </row>
    <row r="142" s="26" customFormat="true" ht="10.35" hidden="false" customHeight="true" outlineLevel="0" collapsed="false">
      <c r="A142" s="24"/>
      <c r="B142" s="25"/>
      <c r="C142" s="24"/>
      <c r="D142" s="24"/>
      <c r="E142" s="24"/>
      <c r="F142" s="24"/>
      <c r="G142" s="24"/>
      <c r="H142" s="24"/>
      <c r="I142" s="24"/>
      <c r="J142" s="24"/>
      <c r="K142" s="24"/>
      <c r="L142" s="46"/>
      <c r="S142" s="24"/>
      <c r="T142" s="24"/>
      <c r="U142" s="24"/>
      <c r="V142" s="24"/>
      <c r="W142" s="24"/>
      <c r="X142" s="24"/>
      <c r="Y142" s="24"/>
      <c r="Z142" s="24"/>
      <c r="AA142" s="24"/>
      <c r="AB142" s="24"/>
      <c r="AC142" s="24"/>
      <c r="AD142" s="24"/>
      <c r="AE142" s="24"/>
    </row>
    <row r="143" s="177" customFormat="true" ht="29.25" hidden="false" customHeight="true" outlineLevel="0" collapsed="false">
      <c r="A143" s="170"/>
      <c r="B143" s="171"/>
      <c r="C143" s="172" t="s">
        <v>142</v>
      </c>
      <c r="D143" s="173" t="s">
        <v>62</v>
      </c>
      <c r="E143" s="173" t="s">
        <v>58</v>
      </c>
      <c r="F143" s="173" t="s">
        <v>59</v>
      </c>
      <c r="G143" s="173" t="s">
        <v>143</v>
      </c>
      <c r="H143" s="173" t="s">
        <v>144</v>
      </c>
      <c r="I143" s="173" t="s">
        <v>145</v>
      </c>
      <c r="J143" s="174" t="s">
        <v>114</v>
      </c>
      <c r="K143" s="175" t="s">
        <v>146</v>
      </c>
      <c r="L143" s="176"/>
      <c r="M143" s="75"/>
      <c r="N143" s="76" t="s">
        <v>41</v>
      </c>
      <c r="O143" s="76" t="s">
        <v>147</v>
      </c>
      <c r="P143" s="76" t="s">
        <v>148</v>
      </c>
      <c r="Q143" s="76" t="s">
        <v>149</v>
      </c>
      <c r="R143" s="76" t="s">
        <v>150</v>
      </c>
      <c r="S143" s="76" t="s">
        <v>151</v>
      </c>
      <c r="T143" s="77" t="s">
        <v>152</v>
      </c>
      <c r="U143" s="170"/>
      <c r="V143" s="170"/>
      <c r="W143" s="170"/>
      <c r="X143" s="170"/>
      <c r="Y143" s="170"/>
      <c r="Z143" s="170"/>
      <c r="AA143" s="170"/>
      <c r="AB143" s="170"/>
      <c r="AC143" s="170"/>
      <c r="AD143" s="170"/>
      <c r="AE143" s="170"/>
    </row>
    <row r="144" s="26" customFormat="true" ht="22.8" hidden="false" customHeight="true" outlineLevel="0" collapsed="false">
      <c r="A144" s="24"/>
      <c r="B144" s="25"/>
      <c r="C144" s="83" t="s">
        <v>115</v>
      </c>
      <c r="D144" s="24"/>
      <c r="E144" s="24"/>
      <c r="F144" s="24"/>
      <c r="G144" s="24"/>
      <c r="H144" s="24"/>
      <c r="I144" s="24"/>
      <c r="J144" s="178" t="n">
        <f aca="false">BK144</f>
        <v>0</v>
      </c>
      <c r="K144" s="24"/>
      <c r="L144" s="25"/>
      <c r="M144" s="78"/>
      <c r="N144" s="65"/>
      <c r="O144" s="79"/>
      <c r="P144" s="179" t="n">
        <f aca="false">P145+P200+P317</f>
        <v>0</v>
      </c>
      <c r="Q144" s="79"/>
      <c r="R144" s="179" t="n">
        <f aca="false">R145+R200+R317</f>
        <v>7.12738637</v>
      </c>
      <c r="S144" s="79"/>
      <c r="T144" s="180" t="n">
        <f aca="false">T145+T200+T317</f>
        <v>10.2320925</v>
      </c>
      <c r="U144" s="24"/>
      <c r="V144" s="24"/>
      <c r="W144" s="24"/>
      <c r="X144" s="24"/>
      <c r="Y144" s="24"/>
      <c r="Z144" s="24"/>
      <c r="AA144" s="24"/>
      <c r="AB144" s="24"/>
      <c r="AC144" s="24"/>
      <c r="AD144" s="24"/>
      <c r="AE144" s="24"/>
      <c r="AT144" s="3" t="s">
        <v>76</v>
      </c>
      <c r="AU144" s="3" t="s">
        <v>116</v>
      </c>
      <c r="BK144" s="181" t="n">
        <f aca="false">BK145+BK200+BK317</f>
        <v>0</v>
      </c>
    </row>
    <row r="145" s="182" customFormat="true" ht="25.95" hidden="false" customHeight="true" outlineLevel="0" collapsed="false">
      <c r="B145" s="183"/>
      <c r="D145" s="184" t="s">
        <v>76</v>
      </c>
      <c r="E145" s="185" t="s">
        <v>153</v>
      </c>
      <c r="F145" s="185" t="s">
        <v>154</v>
      </c>
      <c r="I145" s="186"/>
      <c r="J145" s="187" t="n">
        <f aca="false">BK145</f>
        <v>0</v>
      </c>
      <c r="L145" s="183"/>
      <c r="M145" s="188"/>
      <c r="N145" s="189"/>
      <c r="O145" s="189"/>
      <c r="P145" s="190" t="n">
        <f aca="false">P146+P149+P151+P175+P198</f>
        <v>0</v>
      </c>
      <c r="Q145" s="189"/>
      <c r="R145" s="190" t="n">
        <f aca="false">R146+R149+R151+R175+R198</f>
        <v>2.90541776</v>
      </c>
      <c r="S145" s="189"/>
      <c r="T145" s="191" t="n">
        <f aca="false">T146+T149+T151+T175+T198</f>
        <v>9.223985</v>
      </c>
      <c r="AR145" s="184" t="s">
        <v>84</v>
      </c>
      <c r="AT145" s="192" t="s">
        <v>76</v>
      </c>
      <c r="AU145" s="192" t="s">
        <v>77</v>
      </c>
      <c r="AY145" s="184" t="s">
        <v>155</v>
      </c>
      <c r="BK145" s="193" t="n">
        <f aca="false">BK146+BK149+BK151+BK175+BK198</f>
        <v>0</v>
      </c>
    </row>
    <row r="146" s="182" customFormat="true" ht="22.8" hidden="false" customHeight="true" outlineLevel="0" collapsed="false">
      <c r="B146" s="183"/>
      <c r="D146" s="184" t="s">
        <v>76</v>
      </c>
      <c r="E146" s="194" t="s">
        <v>156</v>
      </c>
      <c r="F146" s="194" t="s">
        <v>157</v>
      </c>
      <c r="I146" s="186"/>
      <c r="J146" s="195" t="n">
        <f aca="false">BK146</f>
        <v>0</v>
      </c>
      <c r="L146" s="183"/>
      <c r="M146" s="188"/>
      <c r="N146" s="189"/>
      <c r="O146" s="189"/>
      <c r="P146" s="190" t="n">
        <f aca="false">SUM(P147:P148)</f>
        <v>0</v>
      </c>
      <c r="Q146" s="189"/>
      <c r="R146" s="190" t="n">
        <f aca="false">SUM(R147:R148)</f>
        <v>0.37078016</v>
      </c>
      <c r="S146" s="189"/>
      <c r="T146" s="191" t="n">
        <f aca="false">SUM(T147:T148)</f>
        <v>0</v>
      </c>
      <c r="AR146" s="184" t="s">
        <v>84</v>
      </c>
      <c r="AT146" s="192" t="s">
        <v>76</v>
      </c>
      <c r="AU146" s="192" t="s">
        <v>84</v>
      </c>
      <c r="AY146" s="184" t="s">
        <v>155</v>
      </c>
      <c r="BK146" s="193" t="n">
        <f aca="false">SUM(BK147:BK148)</f>
        <v>0</v>
      </c>
    </row>
    <row r="147" s="26" customFormat="true" ht="30" hidden="false" customHeight="true" outlineLevel="0" collapsed="false">
      <c r="A147" s="24"/>
      <c r="B147" s="196"/>
      <c r="C147" s="197" t="s">
        <v>84</v>
      </c>
      <c r="D147" s="197" t="s">
        <v>158</v>
      </c>
      <c r="E147" s="198" t="s">
        <v>159</v>
      </c>
      <c r="F147" s="199" t="s">
        <v>160</v>
      </c>
      <c r="G147" s="200" t="s">
        <v>161</v>
      </c>
      <c r="H147" s="201" t="n">
        <v>0.043</v>
      </c>
      <c r="I147" s="202"/>
      <c r="J147" s="203" t="n">
        <f aca="false">ROUND(I147*H147,2)</f>
        <v>0</v>
      </c>
      <c r="K147" s="204"/>
      <c r="L147" s="25"/>
      <c r="M147" s="205"/>
      <c r="N147" s="206" t="s">
        <v>43</v>
      </c>
      <c r="O147" s="67"/>
      <c r="P147" s="207" t="n">
        <f aca="false">O147*H147</f>
        <v>0</v>
      </c>
      <c r="Q147" s="207" t="n">
        <v>1.09</v>
      </c>
      <c r="R147" s="207" t="n">
        <f aca="false">Q147*H147</f>
        <v>0.04687</v>
      </c>
      <c r="S147" s="207" t="n">
        <v>0</v>
      </c>
      <c r="T147" s="208" t="n">
        <f aca="false">S147*H147</f>
        <v>0</v>
      </c>
      <c r="U147" s="24"/>
      <c r="V147" s="24"/>
      <c r="W147" s="24"/>
      <c r="X147" s="24"/>
      <c r="Y147" s="24"/>
      <c r="Z147" s="24"/>
      <c r="AA147" s="24"/>
      <c r="AB147" s="24"/>
      <c r="AC147" s="24"/>
      <c r="AD147" s="24"/>
      <c r="AE147" s="24"/>
      <c r="AR147" s="209" t="s">
        <v>162</v>
      </c>
      <c r="AT147" s="209" t="s">
        <v>158</v>
      </c>
      <c r="AU147" s="209" t="s">
        <v>90</v>
      </c>
      <c r="AY147" s="3" t="s">
        <v>155</v>
      </c>
      <c r="BE147" s="125" t="n">
        <f aca="false">IF(N147="základná",J147,0)</f>
        <v>0</v>
      </c>
      <c r="BF147" s="125" t="n">
        <f aca="false">IF(N147="znížená",J147,0)</f>
        <v>0</v>
      </c>
      <c r="BG147" s="125" t="n">
        <f aca="false">IF(N147="zákl. prenesená",J147,0)</f>
        <v>0</v>
      </c>
      <c r="BH147" s="125" t="n">
        <f aca="false">IF(N147="zníž. prenesená",J147,0)</f>
        <v>0</v>
      </c>
      <c r="BI147" s="125" t="n">
        <f aca="false">IF(N147="nulová",J147,0)</f>
        <v>0</v>
      </c>
      <c r="BJ147" s="3" t="s">
        <v>90</v>
      </c>
      <c r="BK147" s="125" t="n">
        <f aca="false">ROUND(I147*H147,2)</f>
        <v>0</v>
      </c>
      <c r="BL147" s="3" t="s">
        <v>162</v>
      </c>
      <c r="BM147" s="209" t="s">
        <v>163</v>
      </c>
    </row>
    <row r="148" s="26" customFormat="true" ht="30" hidden="false" customHeight="true" outlineLevel="0" collapsed="false">
      <c r="A148" s="24"/>
      <c r="B148" s="196"/>
      <c r="C148" s="197" t="s">
        <v>90</v>
      </c>
      <c r="D148" s="197" t="s">
        <v>158</v>
      </c>
      <c r="E148" s="198" t="s">
        <v>164</v>
      </c>
      <c r="F148" s="199" t="s">
        <v>165</v>
      </c>
      <c r="G148" s="200" t="s">
        <v>166</v>
      </c>
      <c r="H148" s="201" t="n">
        <v>2.716</v>
      </c>
      <c r="I148" s="202"/>
      <c r="J148" s="203" t="n">
        <f aca="false">ROUND(I148*H148,2)</f>
        <v>0</v>
      </c>
      <c r="K148" s="204"/>
      <c r="L148" s="25"/>
      <c r="M148" s="205"/>
      <c r="N148" s="206" t="s">
        <v>43</v>
      </c>
      <c r="O148" s="67"/>
      <c r="P148" s="207" t="n">
        <f aca="false">O148*H148</f>
        <v>0</v>
      </c>
      <c r="Q148" s="207" t="n">
        <v>0.11926</v>
      </c>
      <c r="R148" s="207" t="n">
        <f aca="false">Q148*H148</f>
        <v>0.32391016</v>
      </c>
      <c r="S148" s="207" t="n">
        <v>0</v>
      </c>
      <c r="T148" s="208" t="n">
        <f aca="false">S148*H148</f>
        <v>0</v>
      </c>
      <c r="U148" s="24"/>
      <c r="V148" s="24"/>
      <c r="W148" s="24"/>
      <c r="X148" s="24"/>
      <c r="Y148" s="24"/>
      <c r="Z148" s="24"/>
      <c r="AA148" s="24"/>
      <c r="AB148" s="24"/>
      <c r="AC148" s="24"/>
      <c r="AD148" s="24"/>
      <c r="AE148" s="24"/>
      <c r="AR148" s="209" t="s">
        <v>162</v>
      </c>
      <c r="AT148" s="209" t="s">
        <v>158</v>
      </c>
      <c r="AU148" s="209" t="s">
        <v>90</v>
      </c>
      <c r="AY148" s="3" t="s">
        <v>155</v>
      </c>
      <c r="BE148" s="125" t="n">
        <f aca="false">IF(N148="základná",J148,0)</f>
        <v>0</v>
      </c>
      <c r="BF148" s="125" t="n">
        <f aca="false">IF(N148="znížená",J148,0)</f>
        <v>0</v>
      </c>
      <c r="BG148" s="125" t="n">
        <f aca="false">IF(N148="zákl. prenesená",J148,0)</f>
        <v>0</v>
      </c>
      <c r="BH148" s="125" t="n">
        <f aca="false">IF(N148="zníž. prenesená",J148,0)</f>
        <v>0</v>
      </c>
      <c r="BI148" s="125" t="n">
        <f aca="false">IF(N148="nulová",J148,0)</f>
        <v>0</v>
      </c>
      <c r="BJ148" s="3" t="s">
        <v>90</v>
      </c>
      <c r="BK148" s="125" t="n">
        <f aca="false">ROUND(I148*H148,2)</f>
        <v>0</v>
      </c>
      <c r="BL148" s="3" t="s">
        <v>162</v>
      </c>
      <c r="BM148" s="209" t="s">
        <v>167</v>
      </c>
    </row>
    <row r="149" s="182" customFormat="true" ht="22.8" hidden="false" customHeight="true" outlineLevel="0" collapsed="false">
      <c r="B149" s="183"/>
      <c r="D149" s="184" t="s">
        <v>76</v>
      </c>
      <c r="E149" s="194" t="s">
        <v>162</v>
      </c>
      <c r="F149" s="194" t="s">
        <v>168</v>
      </c>
      <c r="I149" s="186"/>
      <c r="J149" s="195" t="n">
        <f aca="false">BK149</f>
        <v>0</v>
      </c>
      <c r="L149" s="183"/>
      <c r="M149" s="188"/>
      <c r="N149" s="189"/>
      <c r="O149" s="189"/>
      <c r="P149" s="190" t="n">
        <f aca="false">P150</f>
        <v>0</v>
      </c>
      <c r="Q149" s="189"/>
      <c r="R149" s="190" t="n">
        <f aca="false">R150</f>
        <v>0.26028</v>
      </c>
      <c r="S149" s="189"/>
      <c r="T149" s="191" t="n">
        <f aca="false">T150</f>
        <v>0</v>
      </c>
      <c r="AR149" s="184" t="s">
        <v>84</v>
      </c>
      <c r="AT149" s="192" t="s">
        <v>76</v>
      </c>
      <c r="AU149" s="192" t="s">
        <v>84</v>
      </c>
      <c r="AY149" s="184" t="s">
        <v>155</v>
      </c>
      <c r="BK149" s="193" t="n">
        <f aca="false">BK150</f>
        <v>0</v>
      </c>
    </row>
    <row r="150" s="26" customFormat="true" ht="22.2" hidden="false" customHeight="true" outlineLevel="0" collapsed="false">
      <c r="A150" s="24"/>
      <c r="B150" s="196"/>
      <c r="C150" s="197" t="s">
        <v>156</v>
      </c>
      <c r="D150" s="197" t="s">
        <v>158</v>
      </c>
      <c r="E150" s="198" t="s">
        <v>169</v>
      </c>
      <c r="F150" s="199" t="s">
        <v>170</v>
      </c>
      <c r="G150" s="200" t="s">
        <v>171</v>
      </c>
      <c r="H150" s="201" t="n">
        <v>12</v>
      </c>
      <c r="I150" s="202"/>
      <c r="J150" s="203" t="n">
        <f aca="false">ROUND(I150*H150,2)</f>
        <v>0</v>
      </c>
      <c r="K150" s="204"/>
      <c r="L150" s="25"/>
      <c r="M150" s="205"/>
      <c r="N150" s="206" t="s">
        <v>43</v>
      </c>
      <c r="O150" s="67"/>
      <c r="P150" s="207" t="n">
        <f aca="false">O150*H150</f>
        <v>0</v>
      </c>
      <c r="Q150" s="207" t="n">
        <v>0.02169</v>
      </c>
      <c r="R150" s="207" t="n">
        <f aca="false">Q150*H150</f>
        <v>0.26028</v>
      </c>
      <c r="S150" s="207" t="n">
        <v>0</v>
      </c>
      <c r="T150" s="208" t="n">
        <f aca="false">S150*H150</f>
        <v>0</v>
      </c>
      <c r="U150" s="24"/>
      <c r="V150" s="24"/>
      <c r="W150" s="24"/>
      <c r="X150" s="24"/>
      <c r="Y150" s="24"/>
      <c r="Z150" s="24"/>
      <c r="AA150" s="24"/>
      <c r="AB150" s="24"/>
      <c r="AC150" s="24"/>
      <c r="AD150" s="24"/>
      <c r="AE150" s="24"/>
      <c r="AR150" s="209" t="s">
        <v>162</v>
      </c>
      <c r="AT150" s="209" t="s">
        <v>158</v>
      </c>
      <c r="AU150" s="209" t="s">
        <v>90</v>
      </c>
      <c r="AY150" s="3" t="s">
        <v>155</v>
      </c>
      <c r="BE150" s="125" t="n">
        <f aca="false">IF(N150="základná",J150,0)</f>
        <v>0</v>
      </c>
      <c r="BF150" s="125" t="n">
        <f aca="false">IF(N150="znížená",J150,0)</f>
        <v>0</v>
      </c>
      <c r="BG150" s="125" t="n">
        <f aca="false">IF(N150="zákl. prenesená",J150,0)</f>
        <v>0</v>
      </c>
      <c r="BH150" s="125" t="n">
        <f aca="false">IF(N150="zníž. prenesená",J150,0)</f>
        <v>0</v>
      </c>
      <c r="BI150" s="125" t="n">
        <f aca="false">IF(N150="nulová",J150,0)</f>
        <v>0</v>
      </c>
      <c r="BJ150" s="3" t="s">
        <v>90</v>
      </c>
      <c r="BK150" s="125" t="n">
        <f aca="false">ROUND(I150*H150,2)</f>
        <v>0</v>
      </c>
      <c r="BL150" s="3" t="s">
        <v>162</v>
      </c>
      <c r="BM150" s="209" t="s">
        <v>172</v>
      </c>
    </row>
    <row r="151" s="182" customFormat="true" ht="22.8" hidden="false" customHeight="true" outlineLevel="0" collapsed="false">
      <c r="B151" s="183"/>
      <c r="D151" s="184" t="s">
        <v>76</v>
      </c>
      <c r="E151" s="194" t="s">
        <v>173</v>
      </c>
      <c r="F151" s="194" t="s">
        <v>174</v>
      </c>
      <c r="I151" s="186"/>
      <c r="J151" s="195" t="n">
        <f aca="false">BK151</f>
        <v>0</v>
      </c>
      <c r="L151" s="183"/>
      <c r="M151" s="188"/>
      <c r="N151" s="189"/>
      <c r="O151" s="189"/>
      <c r="P151" s="190" t="n">
        <f aca="false">SUM(P152:P174)</f>
        <v>0</v>
      </c>
      <c r="Q151" s="189"/>
      <c r="R151" s="190" t="n">
        <f aca="false">SUM(R152:R174)</f>
        <v>2.0880735</v>
      </c>
      <c r="S151" s="189"/>
      <c r="T151" s="191" t="n">
        <f aca="false">SUM(T152:T174)</f>
        <v>0</v>
      </c>
      <c r="AR151" s="184" t="s">
        <v>84</v>
      </c>
      <c r="AT151" s="192" t="s">
        <v>76</v>
      </c>
      <c r="AU151" s="192" t="s">
        <v>84</v>
      </c>
      <c r="AY151" s="184" t="s">
        <v>155</v>
      </c>
      <c r="BK151" s="193" t="n">
        <f aca="false">SUM(BK152:BK174)</f>
        <v>0</v>
      </c>
    </row>
    <row r="152" s="26" customFormat="true" ht="22.2" hidden="false" customHeight="true" outlineLevel="0" collapsed="false">
      <c r="A152" s="24"/>
      <c r="B152" s="196"/>
      <c r="C152" s="197" t="s">
        <v>162</v>
      </c>
      <c r="D152" s="197" t="s">
        <v>158</v>
      </c>
      <c r="E152" s="198" t="s">
        <v>175</v>
      </c>
      <c r="F152" s="199" t="s">
        <v>176</v>
      </c>
      <c r="G152" s="200" t="s">
        <v>177</v>
      </c>
      <c r="H152" s="201" t="n">
        <v>20</v>
      </c>
      <c r="I152" s="202"/>
      <c r="J152" s="203" t="n">
        <f aca="false">ROUND(I152*H152,2)</f>
        <v>0</v>
      </c>
      <c r="K152" s="204"/>
      <c r="L152" s="25"/>
      <c r="M152" s="205"/>
      <c r="N152" s="206" t="s">
        <v>43</v>
      </c>
      <c r="O152" s="67"/>
      <c r="P152" s="207" t="n">
        <f aca="false">O152*H152</f>
        <v>0</v>
      </c>
      <c r="Q152" s="207" t="n">
        <v>0.0028</v>
      </c>
      <c r="R152" s="207" t="n">
        <f aca="false">Q152*H152</f>
        <v>0.056</v>
      </c>
      <c r="S152" s="207" t="n">
        <v>0</v>
      </c>
      <c r="T152" s="208" t="n">
        <f aca="false">S152*H152</f>
        <v>0</v>
      </c>
      <c r="U152" s="24"/>
      <c r="V152" s="24"/>
      <c r="W152" s="24"/>
      <c r="X152" s="24"/>
      <c r="Y152" s="24"/>
      <c r="Z152" s="24"/>
      <c r="AA152" s="24"/>
      <c r="AB152" s="24"/>
      <c r="AC152" s="24"/>
      <c r="AD152" s="24"/>
      <c r="AE152" s="24"/>
      <c r="AR152" s="209" t="s">
        <v>162</v>
      </c>
      <c r="AT152" s="209" t="s">
        <v>158</v>
      </c>
      <c r="AU152" s="209" t="s">
        <v>90</v>
      </c>
      <c r="AY152" s="3" t="s">
        <v>155</v>
      </c>
      <c r="BE152" s="125" t="n">
        <f aca="false">IF(N152="základná",J152,0)</f>
        <v>0</v>
      </c>
      <c r="BF152" s="125" t="n">
        <f aca="false">IF(N152="znížená",J152,0)</f>
        <v>0</v>
      </c>
      <c r="BG152" s="125" t="n">
        <f aca="false">IF(N152="zákl. prenesená",J152,0)</f>
        <v>0</v>
      </c>
      <c r="BH152" s="125" t="n">
        <f aca="false">IF(N152="zníž. prenesená",J152,0)</f>
        <v>0</v>
      </c>
      <c r="BI152" s="125" t="n">
        <f aca="false">IF(N152="nulová",J152,0)</f>
        <v>0</v>
      </c>
      <c r="BJ152" s="3" t="s">
        <v>90</v>
      </c>
      <c r="BK152" s="125" t="n">
        <f aca="false">ROUND(I152*H152,2)</f>
        <v>0</v>
      </c>
      <c r="BL152" s="3" t="s">
        <v>162</v>
      </c>
      <c r="BM152" s="209" t="s">
        <v>178</v>
      </c>
    </row>
    <row r="153" s="26" customFormat="true" ht="22.2" hidden="false" customHeight="true" outlineLevel="0" collapsed="false">
      <c r="A153" s="24"/>
      <c r="B153" s="196"/>
      <c r="C153" s="197" t="s">
        <v>179</v>
      </c>
      <c r="D153" s="197" t="s">
        <v>158</v>
      </c>
      <c r="E153" s="198" t="s">
        <v>180</v>
      </c>
      <c r="F153" s="199" t="s">
        <v>181</v>
      </c>
      <c r="G153" s="200" t="s">
        <v>166</v>
      </c>
      <c r="H153" s="201" t="n">
        <v>3</v>
      </c>
      <c r="I153" s="202"/>
      <c r="J153" s="203" t="n">
        <f aca="false">ROUND(I153*H153,2)</f>
        <v>0</v>
      </c>
      <c r="K153" s="204"/>
      <c r="L153" s="25"/>
      <c r="M153" s="205"/>
      <c r="N153" s="206" t="s">
        <v>43</v>
      </c>
      <c r="O153" s="67"/>
      <c r="P153" s="207" t="n">
        <f aca="false">O153*H153</f>
        <v>0</v>
      </c>
      <c r="Q153" s="207" t="n">
        <v>0.03756</v>
      </c>
      <c r="R153" s="207" t="n">
        <f aca="false">Q153*H153</f>
        <v>0.11268</v>
      </c>
      <c r="S153" s="207" t="n">
        <v>0</v>
      </c>
      <c r="T153" s="208" t="n">
        <f aca="false">S153*H153</f>
        <v>0</v>
      </c>
      <c r="U153" s="24"/>
      <c r="V153" s="24"/>
      <c r="W153" s="24"/>
      <c r="X153" s="24"/>
      <c r="Y153" s="24"/>
      <c r="Z153" s="24"/>
      <c r="AA153" s="24"/>
      <c r="AB153" s="24"/>
      <c r="AC153" s="24"/>
      <c r="AD153" s="24"/>
      <c r="AE153" s="24"/>
      <c r="AR153" s="209" t="s">
        <v>162</v>
      </c>
      <c r="AT153" s="209" t="s">
        <v>158</v>
      </c>
      <c r="AU153" s="209" t="s">
        <v>90</v>
      </c>
      <c r="AY153" s="3" t="s">
        <v>155</v>
      </c>
      <c r="BE153" s="125" t="n">
        <f aca="false">IF(N153="základná",J153,0)</f>
        <v>0</v>
      </c>
      <c r="BF153" s="125" t="n">
        <f aca="false">IF(N153="znížená",J153,0)</f>
        <v>0</v>
      </c>
      <c r="BG153" s="125" t="n">
        <f aca="false">IF(N153="zákl. prenesená",J153,0)</f>
        <v>0</v>
      </c>
      <c r="BH153" s="125" t="n">
        <f aca="false">IF(N153="zníž. prenesená",J153,0)</f>
        <v>0</v>
      </c>
      <c r="BI153" s="125" t="n">
        <f aca="false">IF(N153="nulová",J153,0)</f>
        <v>0</v>
      </c>
      <c r="BJ153" s="3" t="s">
        <v>90</v>
      </c>
      <c r="BK153" s="125" t="n">
        <f aca="false">ROUND(I153*H153,2)</f>
        <v>0</v>
      </c>
      <c r="BL153" s="3" t="s">
        <v>162</v>
      </c>
      <c r="BM153" s="209" t="s">
        <v>182</v>
      </c>
    </row>
    <row r="154" s="26" customFormat="true" ht="34.8" hidden="false" customHeight="true" outlineLevel="0" collapsed="false">
      <c r="A154" s="24"/>
      <c r="B154" s="196"/>
      <c r="C154" s="197" t="s">
        <v>173</v>
      </c>
      <c r="D154" s="197" t="s">
        <v>158</v>
      </c>
      <c r="E154" s="198" t="s">
        <v>183</v>
      </c>
      <c r="F154" s="199" t="s">
        <v>184</v>
      </c>
      <c r="G154" s="200" t="s">
        <v>166</v>
      </c>
      <c r="H154" s="201" t="n">
        <v>20</v>
      </c>
      <c r="I154" s="202"/>
      <c r="J154" s="203" t="n">
        <f aca="false">ROUND(I154*H154,2)</f>
        <v>0</v>
      </c>
      <c r="K154" s="204"/>
      <c r="L154" s="25"/>
      <c r="M154" s="205"/>
      <c r="N154" s="206" t="s">
        <v>43</v>
      </c>
      <c r="O154" s="67"/>
      <c r="P154" s="207" t="n">
        <f aca="false">O154*H154</f>
        <v>0</v>
      </c>
      <c r="Q154" s="207" t="n">
        <v>0.00015</v>
      </c>
      <c r="R154" s="207" t="n">
        <f aca="false">Q154*H154</f>
        <v>0.003</v>
      </c>
      <c r="S154" s="207" t="n">
        <v>0</v>
      </c>
      <c r="T154" s="208" t="n">
        <f aca="false">S154*H154</f>
        <v>0</v>
      </c>
      <c r="U154" s="24"/>
      <c r="V154" s="24"/>
      <c r="W154" s="24"/>
      <c r="X154" s="24"/>
      <c r="Y154" s="24"/>
      <c r="Z154" s="24"/>
      <c r="AA154" s="24"/>
      <c r="AB154" s="24"/>
      <c r="AC154" s="24"/>
      <c r="AD154" s="24"/>
      <c r="AE154" s="24"/>
      <c r="AR154" s="209" t="s">
        <v>162</v>
      </c>
      <c r="AT154" s="209" t="s">
        <v>158</v>
      </c>
      <c r="AU154" s="209" t="s">
        <v>90</v>
      </c>
      <c r="AY154" s="3" t="s">
        <v>155</v>
      </c>
      <c r="BE154" s="125" t="n">
        <f aca="false">IF(N154="základná",J154,0)</f>
        <v>0</v>
      </c>
      <c r="BF154" s="125" t="n">
        <f aca="false">IF(N154="znížená",J154,0)</f>
        <v>0</v>
      </c>
      <c r="BG154" s="125" t="n">
        <f aca="false">IF(N154="zákl. prenesená",J154,0)</f>
        <v>0</v>
      </c>
      <c r="BH154" s="125" t="n">
        <f aca="false">IF(N154="zníž. prenesená",J154,0)</f>
        <v>0</v>
      </c>
      <c r="BI154" s="125" t="n">
        <f aca="false">IF(N154="nulová",J154,0)</f>
        <v>0</v>
      </c>
      <c r="BJ154" s="3" t="s">
        <v>90</v>
      </c>
      <c r="BK154" s="125" t="n">
        <f aca="false">ROUND(I154*H154,2)</f>
        <v>0</v>
      </c>
      <c r="BL154" s="3" t="s">
        <v>162</v>
      </c>
      <c r="BM154" s="209" t="s">
        <v>185</v>
      </c>
    </row>
    <row r="155" s="26" customFormat="true" ht="22.2" hidden="false" customHeight="true" outlineLevel="0" collapsed="false">
      <c r="A155" s="24"/>
      <c r="B155" s="196"/>
      <c r="C155" s="197" t="s">
        <v>186</v>
      </c>
      <c r="D155" s="197" t="s">
        <v>158</v>
      </c>
      <c r="E155" s="198" t="s">
        <v>187</v>
      </c>
      <c r="F155" s="199" t="s">
        <v>188</v>
      </c>
      <c r="G155" s="200" t="s">
        <v>166</v>
      </c>
      <c r="H155" s="201" t="n">
        <v>25.2</v>
      </c>
      <c r="I155" s="202"/>
      <c r="J155" s="203" t="n">
        <f aca="false">ROUND(I155*H155,2)</f>
        <v>0</v>
      </c>
      <c r="K155" s="204"/>
      <c r="L155" s="25"/>
      <c r="M155" s="205"/>
      <c r="N155" s="206" t="s">
        <v>43</v>
      </c>
      <c r="O155" s="67"/>
      <c r="P155" s="207" t="n">
        <f aca="false">O155*H155</f>
        <v>0</v>
      </c>
      <c r="Q155" s="207" t="n">
        <v>0.0004</v>
      </c>
      <c r="R155" s="207" t="n">
        <f aca="false">Q155*H155</f>
        <v>0.01008</v>
      </c>
      <c r="S155" s="207" t="n">
        <v>0</v>
      </c>
      <c r="T155" s="208" t="n">
        <f aca="false">S155*H155</f>
        <v>0</v>
      </c>
      <c r="U155" s="24"/>
      <c r="V155" s="24"/>
      <c r="W155" s="24"/>
      <c r="X155" s="24"/>
      <c r="Y155" s="24"/>
      <c r="Z155" s="24"/>
      <c r="AA155" s="24"/>
      <c r="AB155" s="24"/>
      <c r="AC155" s="24"/>
      <c r="AD155" s="24"/>
      <c r="AE155" s="24"/>
      <c r="AR155" s="209" t="s">
        <v>162</v>
      </c>
      <c r="AT155" s="209" t="s">
        <v>158</v>
      </c>
      <c r="AU155" s="209" t="s">
        <v>90</v>
      </c>
      <c r="AY155" s="3" t="s">
        <v>155</v>
      </c>
      <c r="BE155" s="125" t="n">
        <f aca="false">IF(N155="základná",J155,0)</f>
        <v>0</v>
      </c>
      <c r="BF155" s="125" t="n">
        <f aca="false">IF(N155="znížená",J155,0)</f>
        <v>0</v>
      </c>
      <c r="BG155" s="125" t="n">
        <f aca="false">IF(N155="zákl. prenesená",J155,0)</f>
        <v>0</v>
      </c>
      <c r="BH155" s="125" t="n">
        <f aca="false">IF(N155="zníž. prenesená",J155,0)</f>
        <v>0</v>
      </c>
      <c r="BI155" s="125" t="n">
        <f aca="false">IF(N155="nulová",J155,0)</f>
        <v>0</v>
      </c>
      <c r="BJ155" s="3" t="s">
        <v>90</v>
      </c>
      <c r="BK155" s="125" t="n">
        <f aca="false">ROUND(I155*H155,2)</f>
        <v>0</v>
      </c>
      <c r="BL155" s="3" t="s">
        <v>162</v>
      </c>
      <c r="BM155" s="209" t="s">
        <v>189</v>
      </c>
    </row>
    <row r="156" s="26" customFormat="true" ht="22.2" hidden="false" customHeight="true" outlineLevel="0" collapsed="false">
      <c r="A156" s="24"/>
      <c r="B156" s="196"/>
      <c r="C156" s="197" t="s">
        <v>190</v>
      </c>
      <c r="D156" s="197" t="s">
        <v>158</v>
      </c>
      <c r="E156" s="198" t="s">
        <v>191</v>
      </c>
      <c r="F156" s="199" t="s">
        <v>192</v>
      </c>
      <c r="G156" s="200" t="s">
        <v>166</v>
      </c>
      <c r="H156" s="201" t="n">
        <v>18.9</v>
      </c>
      <c r="I156" s="202"/>
      <c r="J156" s="203" t="n">
        <f aca="false">ROUND(I156*H156,2)</f>
        <v>0</v>
      </c>
      <c r="K156" s="204"/>
      <c r="L156" s="25"/>
      <c r="M156" s="205"/>
      <c r="N156" s="206" t="s">
        <v>43</v>
      </c>
      <c r="O156" s="67"/>
      <c r="P156" s="207" t="n">
        <f aca="false">O156*H156</f>
        <v>0</v>
      </c>
      <c r="Q156" s="207" t="n">
        <v>0.01365</v>
      </c>
      <c r="R156" s="207" t="n">
        <f aca="false">Q156*H156</f>
        <v>0.257985</v>
      </c>
      <c r="S156" s="207" t="n">
        <v>0</v>
      </c>
      <c r="T156" s="208" t="n">
        <f aca="false">S156*H156</f>
        <v>0</v>
      </c>
      <c r="U156" s="24"/>
      <c r="V156" s="24"/>
      <c r="W156" s="24"/>
      <c r="X156" s="24"/>
      <c r="Y156" s="24"/>
      <c r="Z156" s="24"/>
      <c r="AA156" s="24"/>
      <c r="AB156" s="24"/>
      <c r="AC156" s="24"/>
      <c r="AD156" s="24"/>
      <c r="AE156" s="24"/>
      <c r="AR156" s="209" t="s">
        <v>162</v>
      </c>
      <c r="AT156" s="209" t="s">
        <v>158</v>
      </c>
      <c r="AU156" s="209" t="s">
        <v>90</v>
      </c>
      <c r="AY156" s="3" t="s">
        <v>155</v>
      </c>
      <c r="BE156" s="125" t="n">
        <f aca="false">IF(N156="základná",J156,0)</f>
        <v>0</v>
      </c>
      <c r="BF156" s="125" t="n">
        <f aca="false">IF(N156="znížená",J156,0)</f>
        <v>0</v>
      </c>
      <c r="BG156" s="125" t="n">
        <f aca="false">IF(N156="zákl. prenesená",J156,0)</f>
        <v>0</v>
      </c>
      <c r="BH156" s="125" t="n">
        <f aca="false">IF(N156="zníž. prenesená",J156,0)</f>
        <v>0</v>
      </c>
      <c r="BI156" s="125" t="n">
        <f aca="false">IF(N156="nulová",J156,0)</f>
        <v>0</v>
      </c>
      <c r="BJ156" s="3" t="s">
        <v>90</v>
      </c>
      <c r="BK156" s="125" t="n">
        <f aca="false">ROUND(I156*H156,2)</f>
        <v>0</v>
      </c>
      <c r="BL156" s="3" t="s">
        <v>162</v>
      </c>
      <c r="BM156" s="209" t="s">
        <v>193</v>
      </c>
    </row>
    <row r="157" s="26" customFormat="true" ht="22.2" hidden="false" customHeight="true" outlineLevel="0" collapsed="false">
      <c r="A157" s="24"/>
      <c r="B157" s="196"/>
      <c r="C157" s="197" t="s">
        <v>194</v>
      </c>
      <c r="D157" s="197" t="s">
        <v>158</v>
      </c>
      <c r="E157" s="198" t="s">
        <v>195</v>
      </c>
      <c r="F157" s="199" t="s">
        <v>196</v>
      </c>
      <c r="G157" s="200" t="s">
        <v>166</v>
      </c>
      <c r="H157" s="201" t="n">
        <v>10</v>
      </c>
      <c r="I157" s="202"/>
      <c r="J157" s="203" t="n">
        <f aca="false">ROUND(I157*H157,2)</f>
        <v>0</v>
      </c>
      <c r="K157" s="204"/>
      <c r="L157" s="25"/>
      <c r="M157" s="205"/>
      <c r="N157" s="206" t="s">
        <v>43</v>
      </c>
      <c r="O157" s="67"/>
      <c r="P157" s="207" t="n">
        <f aca="false">O157*H157</f>
        <v>0</v>
      </c>
      <c r="Q157" s="207" t="n">
        <v>0.01575</v>
      </c>
      <c r="R157" s="207" t="n">
        <f aca="false">Q157*H157</f>
        <v>0.1575</v>
      </c>
      <c r="S157" s="207" t="n">
        <v>0</v>
      </c>
      <c r="T157" s="208" t="n">
        <f aca="false">S157*H157</f>
        <v>0</v>
      </c>
      <c r="U157" s="24"/>
      <c r="V157" s="24"/>
      <c r="W157" s="24"/>
      <c r="X157" s="24"/>
      <c r="Y157" s="24"/>
      <c r="Z157" s="24"/>
      <c r="AA157" s="24"/>
      <c r="AB157" s="24"/>
      <c r="AC157" s="24"/>
      <c r="AD157" s="24"/>
      <c r="AE157" s="24"/>
      <c r="AR157" s="209" t="s">
        <v>162</v>
      </c>
      <c r="AT157" s="209" t="s">
        <v>158</v>
      </c>
      <c r="AU157" s="209" t="s">
        <v>90</v>
      </c>
      <c r="AY157" s="3" t="s">
        <v>155</v>
      </c>
      <c r="BE157" s="125" t="n">
        <f aca="false">IF(N157="základná",J157,0)</f>
        <v>0</v>
      </c>
      <c r="BF157" s="125" t="n">
        <f aca="false">IF(N157="znížená",J157,0)</f>
        <v>0</v>
      </c>
      <c r="BG157" s="125" t="n">
        <f aca="false">IF(N157="zákl. prenesená",J157,0)</f>
        <v>0</v>
      </c>
      <c r="BH157" s="125" t="n">
        <f aca="false">IF(N157="zníž. prenesená",J157,0)</f>
        <v>0</v>
      </c>
      <c r="BI157" s="125" t="n">
        <f aca="false">IF(N157="nulová",J157,0)</f>
        <v>0</v>
      </c>
      <c r="BJ157" s="3" t="s">
        <v>90</v>
      </c>
      <c r="BK157" s="125" t="n">
        <f aca="false">ROUND(I157*H157,2)</f>
        <v>0</v>
      </c>
      <c r="BL157" s="3" t="s">
        <v>162</v>
      </c>
      <c r="BM157" s="209" t="s">
        <v>197</v>
      </c>
    </row>
    <row r="158" s="26" customFormat="true" ht="22.2" hidden="false" customHeight="true" outlineLevel="0" collapsed="false">
      <c r="A158" s="24"/>
      <c r="B158" s="196"/>
      <c r="C158" s="197" t="s">
        <v>198</v>
      </c>
      <c r="D158" s="197" t="s">
        <v>158</v>
      </c>
      <c r="E158" s="198" t="s">
        <v>199</v>
      </c>
      <c r="F158" s="199" t="s">
        <v>200</v>
      </c>
      <c r="G158" s="200" t="s">
        <v>166</v>
      </c>
      <c r="H158" s="201" t="n">
        <v>10</v>
      </c>
      <c r="I158" s="202"/>
      <c r="J158" s="203" t="n">
        <f aca="false">ROUND(I158*H158,2)</f>
        <v>0</v>
      </c>
      <c r="K158" s="204"/>
      <c r="L158" s="25"/>
      <c r="M158" s="205"/>
      <c r="N158" s="206" t="s">
        <v>43</v>
      </c>
      <c r="O158" s="67"/>
      <c r="P158" s="207" t="n">
        <f aca="false">O158*H158</f>
        <v>0</v>
      </c>
      <c r="Q158" s="207" t="n">
        <v>0.00472</v>
      </c>
      <c r="R158" s="207" t="n">
        <f aca="false">Q158*H158</f>
        <v>0.0472</v>
      </c>
      <c r="S158" s="207" t="n">
        <v>0</v>
      </c>
      <c r="T158" s="208" t="n">
        <f aca="false">S158*H158</f>
        <v>0</v>
      </c>
      <c r="U158" s="24"/>
      <c r="V158" s="24"/>
      <c r="W158" s="24"/>
      <c r="X158" s="24"/>
      <c r="Y158" s="24"/>
      <c r="Z158" s="24"/>
      <c r="AA158" s="24"/>
      <c r="AB158" s="24"/>
      <c r="AC158" s="24"/>
      <c r="AD158" s="24"/>
      <c r="AE158" s="24"/>
      <c r="AR158" s="209" t="s">
        <v>162</v>
      </c>
      <c r="AT158" s="209" t="s">
        <v>158</v>
      </c>
      <c r="AU158" s="209" t="s">
        <v>90</v>
      </c>
      <c r="AY158" s="3" t="s">
        <v>155</v>
      </c>
      <c r="BE158" s="125" t="n">
        <f aca="false">IF(N158="základná",J158,0)</f>
        <v>0</v>
      </c>
      <c r="BF158" s="125" t="n">
        <f aca="false">IF(N158="znížená",J158,0)</f>
        <v>0</v>
      </c>
      <c r="BG158" s="125" t="n">
        <f aca="false">IF(N158="zákl. prenesená",J158,0)</f>
        <v>0</v>
      </c>
      <c r="BH158" s="125" t="n">
        <f aca="false">IF(N158="zníž. prenesená",J158,0)</f>
        <v>0</v>
      </c>
      <c r="BI158" s="125" t="n">
        <f aca="false">IF(N158="nulová",J158,0)</f>
        <v>0</v>
      </c>
      <c r="BJ158" s="3" t="s">
        <v>90</v>
      </c>
      <c r="BK158" s="125" t="n">
        <f aca="false">ROUND(I158*H158,2)</f>
        <v>0</v>
      </c>
      <c r="BL158" s="3" t="s">
        <v>162</v>
      </c>
      <c r="BM158" s="209" t="s">
        <v>201</v>
      </c>
    </row>
    <row r="159" s="26" customFormat="true" ht="14.4" hidden="false" customHeight="true" outlineLevel="0" collapsed="false">
      <c r="A159" s="24"/>
      <c r="B159" s="196"/>
      <c r="C159" s="197" t="s">
        <v>202</v>
      </c>
      <c r="D159" s="197" t="s">
        <v>158</v>
      </c>
      <c r="E159" s="198" t="s">
        <v>203</v>
      </c>
      <c r="F159" s="199" t="s">
        <v>204</v>
      </c>
      <c r="G159" s="200" t="s">
        <v>166</v>
      </c>
      <c r="H159" s="201" t="n">
        <v>4</v>
      </c>
      <c r="I159" s="202"/>
      <c r="J159" s="203" t="n">
        <f aca="false">ROUND(I159*H159,2)</f>
        <v>0</v>
      </c>
      <c r="K159" s="204"/>
      <c r="L159" s="25"/>
      <c r="M159" s="205"/>
      <c r="N159" s="206" t="s">
        <v>43</v>
      </c>
      <c r="O159" s="67"/>
      <c r="P159" s="207" t="n">
        <f aca="false">O159*H159</f>
        <v>0</v>
      </c>
      <c r="Q159" s="207" t="n">
        <v>0.04357</v>
      </c>
      <c r="R159" s="207" t="n">
        <f aca="false">Q159*H159</f>
        <v>0.17428</v>
      </c>
      <c r="S159" s="207" t="n">
        <v>0</v>
      </c>
      <c r="T159" s="208" t="n">
        <f aca="false">S159*H159</f>
        <v>0</v>
      </c>
      <c r="U159" s="24"/>
      <c r="V159" s="24"/>
      <c r="W159" s="24"/>
      <c r="X159" s="24"/>
      <c r="Y159" s="24"/>
      <c r="Z159" s="24"/>
      <c r="AA159" s="24"/>
      <c r="AB159" s="24"/>
      <c r="AC159" s="24"/>
      <c r="AD159" s="24"/>
      <c r="AE159" s="24"/>
      <c r="AR159" s="209" t="s">
        <v>162</v>
      </c>
      <c r="AT159" s="209" t="s">
        <v>158</v>
      </c>
      <c r="AU159" s="209" t="s">
        <v>90</v>
      </c>
      <c r="AY159" s="3" t="s">
        <v>155</v>
      </c>
      <c r="BE159" s="125" t="n">
        <f aca="false">IF(N159="základná",J159,0)</f>
        <v>0</v>
      </c>
      <c r="BF159" s="125" t="n">
        <f aca="false">IF(N159="znížená",J159,0)</f>
        <v>0</v>
      </c>
      <c r="BG159" s="125" t="n">
        <f aca="false">IF(N159="zákl. prenesená",J159,0)</f>
        <v>0</v>
      </c>
      <c r="BH159" s="125" t="n">
        <f aca="false">IF(N159="zníž. prenesená",J159,0)</f>
        <v>0</v>
      </c>
      <c r="BI159" s="125" t="n">
        <f aca="false">IF(N159="nulová",J159,0)</f>
        <v>0</v>
      </c>
      <c r="BJ159" s="3" t="s">
        <v>90</v>
      </c>
      <c r="BK159" s="125" t="n">
        <f aca="false">ROUND(I159*H159,2)</f>
        <v>0</v>
      </c>
      <c r="BL159" s="3" t="s">
        <v>162</v>
      </c>
      <c r="BM159" s="209" t="s">
        <v>205</v>
      </c>
    </row>
    <row r="160" s="26" customFormat="true" ht="22.2" hidden="false" customHeight="true" outlineLevel="0" collapsed="false">
      <c r="A160" s="24"/>
      <c r="B160" s="196"/>
      <c r="C160" s="197" t="s">
        <v>206</v>
      </c>
      <c r="D160" s="197" t="s">
        <v>158</v>
      </c>
      <c r="E160" s="198" t="s">
        <v>207</v>
      </c>
      <c r="F160" s="199" t="s">
        <v>208</v>
      </c>
      <c r="G160" s="200" t="s">
        <v>166</v>
      </c>
      <c r="H160" s="201" t="n">
        <v>2</v>
      </c>
      <c r="I160" s="202"/>
      <c r="J160" s="203" t="n">
        <f aca="false">ROUND(I160*H160,2)</f>
        <v>0</v>
      </c>
      <c r="K160" s="204"/>
      <c r="L160" s="25"/>
      <c r="M160" s="205"/>
      <c r="N160" s="206" t="s">
        <v>43</v>
      </c>
      <c r="O160" s="67"/>
      <c r="P160" s="207" t="n">
        <f aca="false">O160*H160</f>
        <v>0</v>
      </c>
      <c r="Q160" s="207" t="n">
        <v>0.03756</v>
      </c>
      <c r="R160" s="207" t="n">
        <f aca="false">Q160*H160</f>
        <v>0.07512</v>
      </c>
      <c r="S160" s="207" t="n">
        <v>0</v>
      </c>
      <c r="T160" s="208" t="n">
        <f aca="false">S160*H160</f>
        <v>0</v>
      </c>
      <c r="U160" s="24"/>
      <c r="V160" s="24"/>
      <c r="W160" s="24"/>
      <c r="X160" s="24"/>
      <c r="Y160" s="24"/>
      <c r="Z160" s="24"/>
      <c r="AA160" s="24"/>
      <c r="AB160" s="24"/>
      <c r="AC160" s="24"/>
      <c r="AD160" s="24"/>
      <c r="AE160" s="24"/>
      <c r="AR160" s="209" t="s">
        <v>162</v>
      </c>
      <c r="AT160" s="209" t="s">
        <v>158</v>
      </c>
      <c r="AU160" s="209" t="s">
        <v>90</v>
      </c>
      <c r="AY160" s="3" t="s">
        <v>155</v>
      </c>
      <c r="BE160" s="125" t="n">
        <f aca="false">IF(N160="základná",J160,0)</f>
        <v>0</v>
      </c>
      <c r="BF160" s="125" t="n">
        <f aca="false">IF(N160="znížená",J160,0)</f>
        <v>0</v>
      </c>
      <c r="BG160" s="125" t="n">
        <f aca="false">IF(N160="zákl. prenesená",J160,0)</f>
        <v>0</v>
      </c>
      <c r="BH160" s="125" t="n">
        <f aca="false">IF(N160="zníž. prenesená",J160,0)</f>
        <v>0</v>
      </c>
      <c r="BI160" s="125" t="n">
        <f aca="false">IF(N160="nulová",J160,0)</f>
        <v>0</v>
      </c>
      <c r="BJ160" s="3" t="s">
        <v>90</v>
      </c>
      <c r="BK160" s="125" t="n">
        <f aca="false">ROUND(I160*H160,2)</f>
        <v>0</v>
      </c>
      <c r="BL160" s="3" t="s">
        <v>162</v>
      </c>
      <c r="BM160" s="209" t="s">
        <v>209</v>
      </c>
    </row>
    <row r="161" s="26" customFormat="true" ht="30" hidden="false" customHeight="true" outlineLevel="0" collapsed="false">
      <c r="A161" s="24"/>
      <c r="B161" s="196"/>
      <c r="C161" s="197" t="s">
        <v>210</v>
      </c>
      <c r="D161" s="197" t="s">
        <v>158</v>
      </c>
      <c r="E161" s="198" t="s">
        <v>211</v>
      </c>
      <c r="F161" s="199" t="s">
        <v>212</v>
      </c>
      <c r="G161" s="200" t="s">
        <v>213</v>
      </c>
      <c r="H161" s="201" t="n">
        <v>0.15</v>
      </c>
      <c r="I161" s="202"/>
      <c r="J161" s="203" t="n">
        <f aca="false">ROUND(I161*H161,2)</f>
        <v>0</v>
      </c>
      <c r="K161" s="204"/>
      <c r="L161" s="25"/>
      <c r="M161" s="205"/>
      <c r="N161" s="206" t="s">
        <v>43</v>
      </c>
      <c r="O161" s="67"/>
      <c r="P161" s="207" t="n">
        <f aca="false">O161*H161</f>
        <v>0</v>
      </c>
      <c r="Q161" s="207" t="n">
        <v>2.09525</v>
      </c>
      <c r="R161" s="207" t="n">
        <f aca="false">Q161*H161</f>
        <v>0.3142875</v>
      </c>
      <c r="S161" s="207" t="n">
        <v>0</v>
      </c>
      <c r="T161" s="208" t="n">
        <f aca="false">S161*H161</f>
        <v>0</v>
      </c>
      <c r="U161" s="24"/>
      <c r="V161" s="24"/>
      <c r="W161" s="24"/>
      <c r="X161" s="24"/>
      <c r="Y161" s="24"/>
      <c r="Z161" s="24"/>
      <c r="AA161" s="24"/>
      <c r="AB161" s="24"/>
      <c r="AC161" s="24"/>
      <c r="AD161" s="24"/>
      <c r="AE161" s="24"/>
      <c r="AR161" s="209" t="s">
        <v>162</v>
      </c>
      <c r="AT161" s="209" t="s">
        <v>158</v>
      </c>
      <c r="AU161" s="209" t="s">
        <v>90</v>
      </c>
      <c r="AY161" s="3" t="s">
        <v>155</v>
      </c>
      <c r="BE161" s="125" t="n">
        <f aca="false">IF(N161="základná",J161,0)</f>
        <v>0</v>
      </c>
      <c r="BF161" s="125" t="n">
        <f aca="false">IF(N161="znížená",J161,0)</f>
        <v>0</v>
      </c>
      <c r="BG161" s="125" t="n">
        <f aca="false">IF(N161="zákl. prenesená",J161,0)</f>
        <v>0</v>
      </c>
      <c r="BH161" s="125" t="n">
        <f aca="false">IF(N161="zníž. prenesená",J161,0)</f>
        <v>0</v>
      </c>
      <c r="BI161" s="125" t="n">
        <f aca="false">IF(N161="nulová",J161,0)</f>
        <v>0</v>
      </c>
      <c r="BJ161" s="3" t="s">
        <v>90</v>
      </c>
      <c r="BK161" s="125" t="n">
        <f aca="false">ROUND(I161*H161,2)</f>
        <v>0</v>
      </c>
      <c r="BL161" s="3" t="s">
        <v>162</v>
      </c>
      <c r="BM161" s="209" t="s">
        <v>214</v>
      </c>
    </row>
    <row r="162" s="26" customFormat="true" ht="22.2" hidden="false" customHeight="true" outlineLevel="0" collapsed="false">
      <c r="A162" s="24"/>
      <c r="B162" s="196"/>
      <c r="C162" s="197" t="s">
        <v>215</v>
      </c>
      <c r="D162" s="197" t="s">
        <v>158</v>
      </c>
      <c r="E162" s="198" t="s">
        <v>216</v>
      </c>
      <c r="F162" s="199" t="s">
        <v>217</v>
      </c>
      <c r="G162" s="200" t="s">
        <v>213</v>
      </c>
      <c r="H162" s="201" t="n">
        <v>0.15</v>
      </c>
      <c r="I162" s="202"/>
      <c r="J162" s="203" t="n">
        <f aca="false">ROUND(I162*H162,2)</f>
        <v>0</v>
      </c>
      <c r="K162" s="204"/>
      <c r="L162" s="25"/>
      <c r="M162" s="205"/>
      <c r="N162" s="206" t="s">
        <v>43</v>
      </c>
      <c r="O162" s="67"/>
      <c r="P162" s="207" t="n">
        <f aca="false">O162*H162</f>
        <v>0</v>
      </c>
      <c r="Q162" s="207" t="n">
        <v>0</v>
      </c>
      <c r="R162" s="207" t="n">
        <f aca="false">Q162*H162</f>
        <v>0</v>
      </c>
      <c r="S162" s="207" t="n">
        <v>0</v>
      </c>
      <c r="T162" s="208" t="n">
        <f aca="false">S162*H162</f>
        <v>0</v>
      </c>
      <c r="U162" s="24"/>
      <c r="V162" s="24"/>
      <c r="W162" s="24"/>
      <c r="X162" s="24"/>
      <c r="Y162" s="24"/>
      <c r="Z162" s="24"/>
      <c r="AA162" s="24"/>
      <c r="AB162" s="24"/>
      <c r="AC162" s="24"/>
      <c r="AD162" s="24"/>
      <c r="AE162" s="24"/>
      <c r="AR162" s="209" t="s">
        <v>162</v>
      </c>
      <c r="AT162" s="209" t="s">
        <v>158</v>
      </c>
      <c r="AU162" s="209" t="s">
        <v>90</v>
      </c>
      <c r="AY162" s="3" t="s">
        <v>155</v>
      </c>
      <c r="BE162" s="125" t="n">
        <f aca="false">IF(N162="základná",J162,0)</f>
        <v>0</v>
      </c>
      <c r="BF162" s="125" t="n">
        <f aca="false">IF(N162="znížená",J162,0)</f>
        <v>0</v>
      </c>
      <c r="BG162" s="125" t="n">
        <f aca="false">IF(N162="zákl. prenesená",J162,0)</f>
        <v>0</v>
      </c>
      <c r="BH162" s="125" t="n">
        <f aca="false">IF(N162="zníž. prenesená",J162,0)</f>
        <v>0</v>
      </c>
      <c r="BI162" s="125" t="n">
        <f aca="false">IF(N162="nulová",J162,0)</f>
        <v>0</v>
      </c>
      <c r="BJ162" s="3" t="s">
        <v>90</v>
      </c>
      <c r="BK162" s="125" t="n">
        <f aca="false">ROUND(I162*H162,2)</f>
        <v>0</v>
      </c>
      <c r="BL162" s="3" t="s">
        <v>162</v>
      </c>
      <c r="BM162" s="209" t="s">
        <v>218</v>
      </c>
    </row>
    <row r="163" s="26" customFormat="true" ht="30" hidden="false" customHeight="true" outlineLevel="0" collapsed="false">
      <c r="A163" s="24"/>
      <c r="B163" s="196"/>
      <c r="C163" s="197" t="s">
        <v>219</v>
      </c>
      <c r="D163" s="197" t="s">
        <v>158</v>
      </c>
      <c r="E163" s="198" t="s">
        <v>220</v>
      </c>
      <c r="F163" s="199" t="s">
        <v>221</v>
      </c>
      <c r="G163" s="200" t="s">
        <v>213</v>
      </c>
      <c r="H163" s="201" t="n">
        <v>0.15</v>
      </c>
      <c r="I163" s="202"/>
      <c r="J163" s="203" t="n">
        <f aca="false">ROUND(I163*H163,2)</f>
        <v>0</v>
      </c>
      <c r="K163" s="204"/>
      <c r="L163" s="25"/>
      <c r="M163" s="205"/>
      <c r="N163" s="206" t="s">
        <v>43</v>
      </c>
      <c r="O163" s="67"/>
      <c r="P163" s="207" t="n">
        <f aca="false">O163*H163</f>
        <v>0</v>
      </c>
      <c r="Q163" s="207" t="n">
        <v>0</v>
      </c>
      <c r="R163" s="207" t="n">
        <f aca="false">Q163*H163</f>
        <v>0</v>
      </c>
      <c r="S163" s="207" t="n">
        <v>0</v>
      </c>
      <c r="T163" s="208" t="n">
        <f aca="false">S163*H163</f>
        <v>0</v>
      </c>
      <c r="U163" s="24"/>
      <c r="V163" s="24"/>
      <c r="W163" s="24"/>
      <c r="X163" s="24"/>
      <c r="Y163" s="24"/>
      <c r="Z163" s="24"/>
      <c r="AA163" s="24"/>
      <c r="AB163" s="24"/>
      <c r="AC163" s="24"/>
      <c r="AD163" s="24"/>
      <c r="AE163" s="24"/>
      <c r="AR163" s="209" t="s">
        <v>162</v>
      </c>
      <c r="AT163" s="209" t="s">
        <v>158</v>
      </c>
      <c r="AU163" s="209" t="s">
        <v>90</v>
      </c>
      <c r="AY163" s="3" t="s">
        <v>155</v>
      </c>
      <c r="BE163" s="125" t="n">
        <f aca="false">IF(N163="základná",J163,0)</f>
        <v>0</v>
      </c>
      <c r="BF163" s="125" t="n">
        <f aca="false">IF(N163="znížená",J163,0)</f>
        <v>0</v>
      </c>
      <c r="BG163" s="125" t="n">
        <f aca="false">IF(N163="zákl. prenesená",J163,0)</f>
        <v>0</v>
      </c>
      <c r="BH163" s="125" t="n">
        <f aca="false">IF(N163="zníž. prenesená",J163,0)</f>
        <v>0</v>
      </c>
      <c r="BI163" s="125" t="n">
        <f aca="false">IF(N163="nulová",J163,0)</f>
        <v>0</v>
      </c>
      <c r="BJ163" s="3" t="s">
        <v>90</v>
      </c>
      <c r="BK163" s="125" t="n">
        <f aca="false">ROUND(I163*H163,2)</f>
        <v>0</v>
      </c>
      <c r="BL163" s="3" t="s">
        <v>162</v>
      </c>
      <c r="BM163" s="209" t="s">
        <v>222</v>
      </c>
    </row>
    <row r="164" s="26" customFormat="true" ht="34.8" hidden="false" customHeight="true" outlineLevel="0" collapsed="false">
      <c r="A164" s="24"/>
      <c r="B164" s="196"/>
      <c r="C164" s="197" t="s">
        <v>223</v>
      </c>
      <c r="D164" s="197" t="s">
        <v>158</v>
      </c>
      <c r="E164" s="198" t="s">
        <v>224</v>
      </c>
      <c r="F164" s="199" t="s">
        <v>225</v>
      </c>
      <c r="G164" s="200" t="s">
        <v>166</v>
      </c>
      <c r="H164" s="201" t="n">
        <v>1</v>
      </c>
      <c r="I164" s="202"/>
      <c r="J164" s="203" t="n">
        <f aca="false">ROUND(I164*H164,2)</f>
        <v>0</v>
      </c>
      <c r="K164" s="204"/>
      <c r="L164" s="25"/>
      <c r="M164" s="205"/>
      <c r="N164" s="206" t="s">
        <v>43</v>
      </c>
      <c r="O164" s="67"/>
      <c r="P164" s="207" t="n">
        <f aca="false">O164*H164</f>
        <v>0</v>
      </c>
      <c r="Q164" s="207" t="n">
        <v>0.00627</v>
      </c>
      <c r="R164" s="207" t="n">
        <f aca="false">Q164*H164</f>
        <v>0.00627</v>
      </c>
      <c r="S164" s="207" t="n">
        <v>0</v>
      </c>
      <c r="T164" s="208" t="n">
        <f aca="false">S164*H164</f>
        <v>0</v>
      </c>
      <c r="U164" s="24"/>
      <c r="V164" s="24"/>
      <c r="W164" s="24"/>
      <c r="X164" s="24"/>
      <c r="Y164" s="24"/>
      <c r="Z164" s="24"/>
      <c r="AA164" s="24"/>
      <c r="AB164" s="24"/>
      <c r="AC164" s="24"/>
      <c r="AD164" s="24"/>
      <c r="AE164" s="24"/>
      <c r="AR164" s="209" t="s">
        <v>162</v>
      </c>
      <c r="AT164" s="209" t="s">
        <v>158</v>
      </c>
      <c r="AU164" s="209" t="s">
        <v>90</v>
      </c>
      <c r="AY164" s="3" t="s">
        <v>155</v>
      </c>
      <c r="BE164" s="125" t="n">
        <f aca="false">IF(N164="základná",J164,0)</f>
        <v>0</v>
      </c>
      <c r="BF164" s="125" t="n">
        <f aca="false">IF(N164="znížená",J164,0)</f>
        <v>0</v>
      </c>
      <c r="BG164" s="125" t="n">
        <f aca="false">IF(N164="zákl. prenesená",J164,0)</f>
        <v>0</v>
      </c>
      <c r="BH164" s="125" t="n">
        <f aca="false">IF(N164="zníž. prenesená",J164,0)</f>
        <v>0</v>
      </c>
      <c r="BI164" s="125" t="n">
        <f aca="false">IF(N164="nulová",J164,0)</f>
        <v>0</v>
      </c>
      <c r="BJ164" s="3" t="s">
        <v>90</v>
      </c>
      <c r="BK164" s="125" t="n">
        <f aca="false">ROUND(I164*H164,2)</f>
        <v>0</v>
      </c>
      <c r="BL164" s="3" t="s">
        <v>162</v>
      </c>
      <c r="BM164" s="209" t="s">
        <v>226</v>
      </c>
    </row>
    <row r="165" s="26" customFormat="true" ht="22.2" hidden="false" customHeight="true" outlineLevel="0" collapsed="false">
      <c r="A165" s="24"/>
      <c r="B165" s="196"/>
      <c r="C165" s="197" t="s">
        <v>227</v>
      </c>
      <c r="D165" s="197" t="s">
        <v>158</v>
      </c>
      <c r="E165" s="198" t="s">
        <v>228</v>
      </c>
      <c r="F165" s="199" t="s">
        <v>229</v>
      </c>
      <c r="G165" s="200" t="s">
        <v>166</v>
      </c>
      <c r="H165" s="201" t="n">
        <v>116.71</v>
      </c>
      <c r="I165" s="202"/>
      <c r="J165" s="203" t="n">
        <f aca="false">ROUND(I165*H165,2)</f>
        <v>0</v>
      </c>
      <c r="K165" s="204"/>
      <c r="L165" s="25"/>
      <c r="M165" s="205"/>
      <c r="N165" s="206" t="s">
        <v>43</v>
      </c>
      <c r="O165" s="67"/>
      <c r="P165" s="207" t="n">
        <f aca="false">O165*H165</f>
        <v>0</v>
      </c>
      <c r="Q165" s="207" t="n">
        <v>0</v>
      </c>
      <c r="R165" s="207" t="n">
        <f aca="false">Q165*H165</f>
        <v>0</v>
      </c>
      <c r="S165" s="207" t="n">
        <v>0</v>
      </c>
      <c r="T165" s="208" t="n">
        <f aca="false">S165*H165</f>
        <v>0</v>
      </c>
      <c r="U165" s="24"/>
      <c r="V165" s="24"/>
      <c r="W165" s="24"/>
      <c r="X165" s="24"/>
      <c r="Y165" s="24"/>
      <c r="Z165" s="24"/>
      <c r="AA165" s="24"/>
      <c r="AB165" s="24"/>
      <c r="AC165" s="24"/>
      <c r="AD165" s="24"/>
      <c r="AE165" s="24"/>
      <c r="AR165" s="209" t="s">
        <v>162</v>
      </c>
      <c r="AT165" s="209" t="s">
        <v>158</v>
      </c>
      <c r="AU165" s="209" t="s">
        <v>90</v>
      </c>
      <c r="AY165" s="3" t="s">
        <v>155</v>
      </c>
      <c r="BE165" s="125" t="n">
        <f aca="false">IF(N165="základná",J165,0)</f>
        <v>0</v>
      </c>
      <c r="BF165" s="125" t="n">
        <f aca="false">IF(N165="znížená",J165,0)</f>
        <v>0</v>
      </c>
      <c r="BG165" s="125" t="n">
        <f aca="false">IF(N165="zákl. prenesená",J165,0)</f>
        <v>0</v>
      </c>
      <c r="BH165" s="125" t="n">
        <f aca="false">IF(N165="zníž. prenesená",J165,0)</f>
        <v>0</v>
      </c>
      <c r="BI165" s="125" t="n">
        <f aca="false">IF(N165="nulová",J165,0)</f>
        <v>0</v>
      </c>
      <c r="BJ165" s="3" t="s">
        <v>90</v>
      </c>
      <c r="BK165" s="125" t="n">
        <f aca="false">ROUND(I165*H165,2)</f>
        <v>0</v>
      </c>
      <c r="BL165" s="3" t="s">
        <v>162</v>
      </c>
      <c r="BM165" s="209" t="s">
        <v>230</v>
      </c>
    </row>
    <row r="166" s="26" customFormat="true" ht="14.4" hidden="false" customHeight="true" outlineLevel="0" collapsed="false">
      <c r="A166" s="24"/>
      <c r="B166" s="196"/>
      <c r="C166" s="210" t="s">
        <v>231</v>
      </c>
      <c r="D166" s="210" t="s">
        <v>232</v>
      </c>
      <c r="E166" s="211" t="s">
        <v>233</v>
      </c>
      <c r="F166" s="212" t="s">
        <v>234</v>
      </c>
      <c r="G166" s="213" t="s">
        <v>235</v>
      </c>
      <c r="H166" s="214" t="n">
        <v>18.032</v>
      </c>
      <c r="I166" s="215"/>
      <c r="J166" s="216" t="n">
        <f aca="false">ROUND(I166*H166,2)</f>
        <v>0</v>
      </c>
      <c r="K166" s="217"/>
      <c r="L166" s="218"/>
      <c r="M166" s="219"/>
      <c r="N166" s="220" t="s">
        <v>43</v>
      </c>
      <c r="O166" s="67"/>
      <c r="P166" s="207" t="n">
        <f aca="false">O166*H166</f>
        <v>0</v>
      </c>
      <c r="Q166" s="207" t="n">
        <v>0.001</v>
      </c>
      <c r="R166" s="207" t="n">
        <f aca="false">Q166*H166</f>
        <v>0.018032</v>
      </c>
      <c r="S166" s="207" t="n">
        <v>0</v>
      </c>
      <c r="T166" s="208" t="n">
        <f aca="false">S166*H166</f>
        <v>0</v>
      </c>
      <c r="U166" s="24"/>
      <c r="V166" s="24"/>
      <c r="W166" s="24"/>
      <c r="X166" s="24"/>
      <c r="Y166" s="24"/>
      <c r="Z166" s="24"/>
      <c r="AA166" s="24"/>
      <c r="AB166" s="24"/>
      <c r="AC166" s="24"/>
      <c r="AD166" s="24"/>
      <c r="AE166" s="24"/>
      <c r="AR166" s="209" t="s">
        <v>190</v>
      </c>
      <c r="AT166" s="209" t="s">
        <v>232</v>
      </c>
      <c r="AU166" s="209" t="s">
        <v>90</v>
      </c>
      <c r="AY166" s="3" t="s">
        <v>155</v>
      </c>
      <c r="BE166" s="125" t="n">
        <f aca="false">IF(N166="základná",J166,0)</f>
        <v>0</v>
      </c>
      <c r="BF166" s="125" t="n">
        <f aca="false">IF(N166="znížená",J166,0)</f>
        <v>0</v>
      </c>
      <c r="BG166" s="125" t="n">
        <f aca="false">IF(N166="zákl. prenesená",J166,0)</f>
        <v>0</v>
      </c>
      <c r="BH166" s="125" t="n">
        <f aca="false">IF(N166="zníž. prenesená",J166,0)</f>
        <v>0</v>
      </c>
      <c r="BI166" s="125" t="n">
        <f aca="false">IF(N166="nulová",J166,0)</f>
        <v>0</v>
      </c>
      <c r="BJ166" s="3" t="s">
        <v>90</v>
      </c>
      <c r="BK166" s="125" t="n">
        <f aca="false">ROUND(I166*H166,2)</f>
        <v>0</v>
      </c>
      <c r="BL166" s="3" t="s">
        <v>162</v>
      </c>
      <c r="BM166" s="209" t="s">
        <v>236</v>
      </c>
    </row>
    <row r="167" s="26" customFormat="true" ht="19.8" hidden="false" customHeight="true" outlineLevel="0" collapsed="false">
      <c r="A167" s="24"/>
      <c r="B167" s="196"/>
      <c r="C167" s="197" t="s">
        <v>237</v>
      </c>
      <c r="D167" s="197" t="s">
        <v>158</v>
      </c>
      <c r="E167" s="198" t="s">
        <v>238</v>
      </c>
      <c r="F167" s="199" t="s">
        <v>239</v>
      </c>
      <c r="G167" s="200" t="s">
        <v>166</v>
      </c>
      <c r="H167" s="201" t="n">
        <v>1</v>
      </c>
      <c r="I167" s="202"/>
      <c r="J167" s="203" t="n">
        <f aca="false">ROUND(I167*H167,2)</f>
        <v>0</v>
      </c>
      <c r="K167" s="204"/>
      <c r="L167" s="25"/>
      <c r="M167" s="205"/>
      <c r="N167" s="206" t="s">
        <v>43</v>
      </c>
      <c r="O167" s="67"/>
      <c r="P167" s="207" t="n">
        <f aca="false">O167*H167</f>
        <v>0</v>
      </c>
      <c r="Q167" s="207" t="n">
        <v>0.1236</v>
      </c>
      <c r="R167" s="207" t="n">
        <f aca="false">Q167*H167</f>
        <v>0.1236</v>
      </c>
      <c r="S167" s="207" t="n">
        <v>0</v>
      </c>
      <c r="T167" s="208" t="n">
        <f aca="false">S167*H167</f>
        <v>0</v>
      </c>
      <c r="U167" s="24"/>
      <c r="V167" s="24"/>
      <c r="W167" s="24"/>
      <c r="X167" s="24"/>
      <c r="Y167" s="24"/>
      <c r="Z167" s="24"/>
      <c r="AA167" s="24"/>
      <c r="AB167" s="24"/>
      <c r="AC167" s="24"/>
      <c r="AD167" s="24"/>
      <c r="AE167" s="24"/>
      <c r="AR167" s="209" t="s">
        <v>162</v>
      </c>
      <c r="AT167" s="209" t="s">
        <v>158</v>
      </c>
      <c r="AU167" s="209" t="s">
        <v>90</v>
      </c>
      <c r="AY167" s="3" t="s">
        <v>155</v>
      </c>
      <c r="BE167" s="125" t="n">
        <f aca="false">IF(N167="základná",J167,0)</f>
        <v>0</v>
      </c>
      <c r="BF167" s="125" t="n">
        <f aca="false">IF(N167="znížená",J167,0)</f>
        <v>0</v>
      </c>
      <c r="BG167" s="125" t="n">
        <f aca="false">IF(N167="zákl. prenesená",J167,0)</f>
        <v>0</v>
      </c>
      <c r="BH167" s="125" t="n">
        <f aca="false">IF(N167="zníž. prenesená",J167,0)</f>
        <v>0</v>
      </c>
      <c r="BI167" s="125" t="n">
        <f aca="false">IF(N167="nulová",J167,0)</f>
        <v>0</v>
      </c>
      <c r="BJ167" s="3" t="s">
        <v>90</v>
      </c>
      <c r="BK167" s="125" t="n">
        <f aca="false">ROUND(I167*H167,2)</f>
        <v>0</v>
      </c>
      <c r="BL167" s="3" t="s">
        <v>162</v>
      </c>
      <c r="BM167" s="209" t="s">
        <v>240</v>
      </c>
    </row>
    <row r="168" s="26" customFormat="true" ht="22.2" hidden="false" customHeight="true" outlineLevel="0" collapsed="false">
      <c r="A168" s="24"/>
      <c r="B168" s="196"/>
      <c r="C168" s="197" t="s">
        <v>6</v>
      </c>
      <c r="D168" s="197" t="s">
        <v>158</v>
      </c>
      <c r="E168" s="198" t="s">
        <v>241</v>
      </c>
      <c r="F168" s="199" t="s">
        <v>242</v>
      </c>
      <c r="G168" s="200" t="s">
        <v>166</v>
      </c>
      <c r="H168" s="201" t="n">
        <v>116.71</v>
      </c>
      <c r="I168" s="202"/>
      <c r="J168" s="203" t="n">
        <f aca="false">ROUND(I168*H168,2)</f>
        <v>0</v>
      </c>
      <c r="K168" s="204"/>
      <c r="L168" s="25"/>
      <c r="M168" s="205"/>
      <c r="N168" s="206" t="s">
        <v>43</v>
      </c>
      <c r="O168" s="67"/>
      <c r="P168" s="207" t="n">
        <f aca="false">O168*H168</f>
        <v>0</v>
      </c>
      <c r="Q168" s="207" t="n">
        <v>0.0049</v>
      </c>
      <c r="R168" s="207" t="n">
        <f aca="false">Q168*H168</f>
        <v>0.571879</v>
      </c>
      <c r="S168" s="207" t="n">
        <v>0</v>
      </c>
      <c r="T168" s="208" t="n">
        <f aca="false">S168*H168</f>
        <v>0</v>
      </c>
      <c r="U168" s="24"/>
      <c r="V168" s="24"/>
      <c r="W168" s="24"/>
      <c r="X168" s="24"/>
      <c r="Y168" s="24"/>
      <c r="Z168" s="24"/>
      <c r="AA168" s="24"/>
      <c r="AB168" s="24"/>
      <c r="AC168" s="24"/>
      <c r="AD168" s="24"/>
      <c r="AE168" s="24"/>
      <c r="AR168" s="209" t="s">
        <v>162</v>
      </c>
      <c r="AT168" s="209" t="s">
        <v>158</v>
      </c>
      <c r="AU168" s="209" t="s">
        <v>90</v>
      </c>
      <c r="AY168" s="3" t="s">
        <v>155</v>
      </c>
      <c r="BE168" s="125" t="n">
        <f aca="false">IF(N168="základná",J168,0)</f>
        <v>0</v>
      </c>
      <c r="BF168" s="125" t="n">
        <f aca="false">IF(N168="znížená",J168,0)</f>
        <v>0</v>
      </c>
      <c r="BG168" s="125" t="n">
        <f aca="false">IF(N168="zákl. prenesená",J168,0)</f>
        <v>0</v>
      </c>
      <c r="BH168" s="125" t="n">
        <f aca="false">IF(N168="zníž. prenesená",J168,0)</f>
        <v>0</v>
      </c>
      <c r="BI168" s="125" t="n">
        <f aca="false">IF(N168="nulová",J168,0)</f>
        <v>0</v>
      </c>
      <c r="BJ168" s="3" t="s">
        <v>90</v>
      </c>
      <c r="BK168" s="125" t="n">
        <f aca="false">ROUND(I168*H168,2)</f>
        <v>0</v>
      </c>
      <c r="BL168" s="3" t="s">
        <v>162</v>
      </c>
      <c r="BM168" s="209" t="s">
        <v>243</v>
      </c>
    </row>
    <row r="169" s="26" customFormat="true" ht="34.8" hidden="false" customHeight="true" outlineLevel="0" collapsed="false">
      <c r="A169" s="24"/>
      <c r="B169" s="196"/>
      <c r="C169" s="197" t="s">
        <v>244</v>
      </c>
      <c r="D169" s="197" t="s">
        <v>158</v>
      </c>
      <c r="E169" s="198" t="s">
        <v>245</v>
      </c>
      <c r="F169" s="199" t="s">
        <v>246</v>
      </c>
      <c r="G169" s="200" t="s">
        <v>166</v>
      </c>
      <c r="H169" s="201" t="n">
        <v>1</v>
      </c>
      <c r="I169" s="202"/>
      <c r="J169" s="203" t="n">
        <f aca="false">ROUND(I169*H169,2)</f>
        <v>0</v>
      </c>
      <c r="K169" s="204"/>
      <c r="L169" s="25"/>
      <c r="M169" s="205"/>
      <c r="N169" s="206" t="s">
        <v>43</v>
      </c>
      <c r="O169" s="67"/>
      <c r="P169" s="207" t="n">
        <f aca="false">O169*H169</f>
        <v>0</v>
      </c>
      <c r="Q169" s="207" t="n">
        <v>0.00158</v>
      </c>
      <c r="R169" s="207" t="n">
        <f aca="false">Q169*H169</f>
        <v>0.00158</v>
      </c>
      <c r="S169" s="207" t="n">
        <v>0</v>
      </c>
      <c r="T169" s="208" t="n">
        <f aca="false">S169*H169</f>
        <v>0</v>
      </c>
      <c r="U169" s="24"/>
      <c r="V169" s="24"/>
      <c r="W169" s="24"/>
      <c r="X169" s="24"/>
      <c r="Y169" s="24"/>
      <c r="Z169" s="24"/>
      <c r="AA169" s="24"/>
      <c r="AB169" s="24"/>
      <c r="AC169" s="24"/>
      <c r="AD169" s="24"/>
      <c r="AE169" s="24"/>
      <c r="AR169" s="209" t="s">
        <v>162</v>
      </c>
      <c r="AT169" s="209" t="s">
        <v>158</v>
      </c>
      <c r="AU169" s="209" t="s">
        <v>90</v>
      </c>
      <c r="AY169" s="3" t="s">
        <v>155</v>
      </c>
      <c r="BE169" s="125" t="n">
        <f aca="false">IF(N169="základná",J169,0)</f>
        <v>0</v>
      </c>
      <c r="BF169" s="125" t="n">
        <f aca="false">IF(N169="znížená",J169,0)</f>
        <v>0</v>
      </c>
      <c r="BG169" s="125" t="n">
        <f aca="false">IF(N169="zákl. prenesená",J169,0)</f>
        <v>0</v>
      </c>
      <c r="BH169" s="125" t="n">
        <f aca="false">IF(N169="zníž. prenesená",J169,0)</f>
        <v>0</v>
      </c>
      <c r="BI169" s="125" t="n">
        <f aca="false">IF(N169="nulová",J169,0)</f>
        <v>0</v>
      </c>
      <c r="BJ169" s="3" t="s">
        <v>90</v>
      </c>
      <c r="BK169" s="125" t="n">
        <f aca="false">ROUND(I169*H169,2)</f>
        <v>0</v>
      </c>
      <c r="BL169" s="3" t="s">
        <v>162</v>
      </c>
      <c r="BM169" s="209" t="s">
        <v>247</v>
      </c>
    </row>
    <row r="170" s="26" customFormat="true" ht="22.2" hidden="false" customHeight="true" outlineLevel="0" collapsed="false">
      <c r="A170" s="24"/>
      <c r="B170" s="196"/>
      <c r="C170" s="197" t="s">
        <v>248</v>
      </c>
      <c r="D170" s="197" t="s">
        <v>158</v>
      </c>
      <c r="E170" s="198" t="s">
        <v>249</v>
      </c>
      <c r="F170" s="199" t="s">
        <v>250</v>
      </c>
      <c r="G170" s="200" t="s">
        <v>171</v>
      </c>
      <c r="H170" s="201" t="n">
        <v>2</v>
      </c>
      <c r="I170" s="202"/>
      <c r="J170" s="203" t="n">
        <f aca="false">ROUND(I170*H170,2)</f>
        <v>0</v>
      </c>
      <c r="K170" s="204"/>
      <c r="L170" s="25"/>
      <c r="M170" s="205"/>
      <c r="N170" s="206" t="s">
        <v>43</v>
      </c>
      <c r="O170" s="67"/>
      <c r="P170" s="207" t="n">
        <f aca="false">O170*H170</f>
        <v>0</v>
      </c>
      <c r="Q170" s="207" t="n">
        <v>0.0175</v>
      </c>
      <c r="R170" s="207" t="n">
        <f aca="false">Q170*H170</f>
        <v>0.035</v>
      </c>
      <c r="S170" s="207" t="n">
        <v>0</v>
      </c>
      <c r="T170" s="208" t="n">
        <f aca="false">S170*H170</f>
        <v>0</v>
      </c>
      <c r="U170" s="24"/>
      <c r="V170" s="24"/>
      <c r="W170" s="24"/>
      <c r="X170" s="24"/>
      <c r="Y170" s="24"/>
      <c r="Z170" s="24"/>
      <c r="AA170" s="24"/>
      <c r="AB170" s="24"/>
      <c r="AC170" s="24"/>
      <c r="AD170" s="24"/>
      <c r="AE170" s="24"/>
      <c r="AR170" s="209" t="s">
        <v>162</v>
      </c>
      <c r="AT170" s="209" t="s">
        <v>158</v>
      </c>
      <c r="AU170" s="209" t="s">
        <v>90</v>
      </c>
      <c r="AY170" s="3" t="s">
        <v>155</v>
      </c>
      <c r="BE170" s="125" t="n">
        <f aca="false">IF(N170="základná",J170,0)</f>
        <v>0</v>
      </c>
      <c r="BF170" s="125" t="n">
        <f aca="false">IF(N170="znížená",J170,0)</f>
        <v>0</v>
      </c>
      <c r="BG170" s="125" t="n">
        <f aca="false">IF(N170="zákl. prenesená",J170,0)</f>
        <v>0</v>
      </c>
      <c r="BH170" s="125" t="n">
        <f aca="false">IF(N170="zníž. prenesená",J170,0)</f>
        <v>0</v>
      </c>
      <c r="BI170" s="125" t="n">
        <f aca="false">IF(N170="nulová",J170,0)</f>
        <v>0</v>
      </c>
      <c r="BJ170" s="3" t="s">
        <v>90</v>
      </c>
      <c r="BK170" s="125" t="n">
        <f aca="false">ROUND(I170*H170,2)</f>
        <v>0</v>
      </c>
      <c r="BL170" s="3" t="s">
        <v>162</v>
      </c>
      <c r="BM170" s="209" t="s">
        <v>251</v>
      </c>
    </row>
    <row r="171" s="26" customFormat="true" ht="14.4" hidden="false" customHeight="true" outlineLevel="0" collapsed="false">
      <c r="A171" s="24"/>
      <c r="B171" s="196"/>
      <c r="C171" s="210" t="s">
        <v>252</v>
      </c>
      <c r="D171" s="210" t="s">
        <v>232</v>
      </c>
      <c r="E171" s="211" t="s">
        <v>253</v>
      </c>
      <c r="F171" s="212" t="s">
        <v>254</v>
      </c>
      <c r="G171" s="213" t="s">
        <v>171</v>
      </c>
      <c r="H171" s="214" t="n">
        <v>2</v>
      </c>
      <c r="I171" s="215"/>
      <c r="J171" s="216" t="n">
        <f aca="false">ROUND(I171*H171,2)</f>
        <v>0</v>
      </c>
      <c r="K171" s="217"/>
      <c r="L171" s="218"/>
      <c r="M171" s="219"/>
      <c r="N171" s="220" t="s">
        <v>43</v>
      </c>
      <c r="O171" s="67"/>
      <c r="P171" s="207" t="n">
        <f aca="false">O171*H171</f>
        <v>0</v>
      </c>
      <c r="Q171" s="207" t="n">
        <v>0.011</v>
      </c>
      <c r="R171" s="207" t="n">
        <f aca="false">Q171*H171</f>
        <v>0.022</v>
      </c>
      <c r="S171" s="207" t="n">
        <v>0</v>
      </c>
      <c r="T171" s="208" t="n">
        <f aca="false">S171*H171</f>
        <v>0</v>
      </c>
      <c r="U171" s="24"/>
      <c r="V171" s="24"/>
      <c r="W171" s="24"/>
      <c r="X171" s="24"/>
      <c r="Y171" s="24"/>
      <c r="Z171" s="24"/>
      <c r="AA171" s="24"/>
      <c r="AB171" s="24"/>
      <c r="AC171" s="24"/>
      <c r="AD171" s="24"/>
      <c r="AE171" s="24"/>
      <c r="AR171" s="209" t="s">
        <v>190</v>
      </c>
      <c r="AT171" s="209" t="s">
        <v>232</v>
      </c>
      <c r="AU171" s="209" t="s">
        <v>90</v>
      </c>
      <c r="AY171" s="3" t="s">
        <v>155</v>
      </c>
      <c r="BE171" s="125" t="n">
        <f aca="false">IF(N171="základná",J171,0)</f>
        <v>0</v>
      </c>
      <c r="BF171" s="125" t="n">
        <f aca="false">IF(N171="znížená",J171,0)</f>
        <v>0</v>
      </c>
      <c r="BG171" s="125" t="n">
        <f aca="false">IF(N171="zákl. prenesená",J171,0)</f>
        <v>0</v>
      </c>
      <c r="BH171" s="125" t="n">
        <f aca="false">IF(N171="zníž. prenesená",J171,0)</f>
        <v>0</v>
      </c>
      <c r="BI171" s="125" t="n">
        <f aca="false">IF(N171="nulová",J171,0)</f>
        <v>0</v>
      </c>
      <c r="BJ171" s="3" t="s">
        <v>90</v>
      </c>
      <c r="BK171" s="125" t="n">
        <f aca="false">ROUND(I171*H171,2)</f>
        <v>0</v>
      </c>
      <c r="BL171" s="3" t="s">
        <v>162</v>
      </c>
      <c r="BM171" s="209" t="s">
        <v>255</v>
      </c>
    </row>
    <row r="172" s="26" customFormat="true" ht="22.2" hidden="false" customHeight="true" outlineLevel="0" collapsed="false">
      <c r="A172" s="24"/>
      <c r="B172" s="196"/>
      <c r="C172" s="197" t="s">
        <v>256</v>
      </c>
      <c r="D172" s="197" t="s">
        <v>158</v>
      </c>
      <c r="E172" s="198" t="s">
        <v>257</v>
      </c>
      <c r="F172" s="199" t="s">
        <v>258</v>
      </c>
      <c r="G172" s="200" t="s">
        <v>171</v>
      </c>
      <c r="H172" s="201" t="n">
        <v>2</v>
      </c>
      <c r="I172" s="202"/>
      <c r="J172" s="203" t="n">
        <f aca="false">ROUND(I172*H172,2)</f>
        <v>0</v>
      </c>
      <c r="K172" s="204"/>
      <c r="L172" s="25"/>
      <c r="M172" s="205"/>
      <c r="N172" s="206" t="s">
        <v>43</v>
      </c>
      <c r="O172" s="67"/>
      <c r="P172" s="207" t="n">
        <f aca="false">O172*H172</f>
        <v>0</v>
      </c>
      <c r="Q172" s="207" t="n">
        <v>0.03964</v>
      </c>
      <c r="R172" s="207" t="n">
        <f aca="false">Q172*H172</f>
        <v>0.07928</v>
      </c>
      <c r="S172" s="207" t="n">
        <v>0</v>
      </c>
      <c r="T172" s="208" t="n">
        <f aca="false">S172*H172</f>
        <v>0</v>
      </c>
      <c r="U172" s="24"/>
      <c r="V172" s="24"/>
      <c r="W172" s="24"/>
      <c r="X172" s="24"/>
      <c r="Y172" s="24"/>
      <c r="Z172" s="24"/>
      <c r="AA172" s="24"/>
      <c r="AB172" s="24"/>
      <c r="AC172" s="24"/>
      <c r="AD172" s="24"/>
      <c r="AE172" s="24"/>
      <c r="AR172" s="209" t="s">
        <v>162</v>
      </c>
      <c r="AT172" s="209" t="s">
        <v>158</v>
      </c>
      <c r="AU172" s="209" t="s">
        <v>90</v>
      </c>
      <c r="AY172" s="3" t="s">
        <v>155</v>
      </c>
      <c r="BE172" s="125" t="n">
        <f aca="false">IF(N172="základná",J172,0)</f>
        <v>0</v>
      </c>
      <c r="BF172" s="125" t="n">
        <f aca="false">IF(N172="znížená",J172,0)</f>
        <v>0</v>
      </c>
      <c r="BG172" s="125" t="n">
        <f aca="false">IF(N172="zákl. prenesená",J172,0)</f>
        <v>0</v>
      </c>
      <c r="BH172" s="125" t="n">
        <f aca="false">IF(N172="zníž. prenesená",J172,0)</f>
        <v>0</v>
      </c>
      <c r="BI172" s="125" t="n">
        <f aca="false">IF(N172="nulová",J172,0)</f>
        <v>0</v>
      </c>
      <c r="BJ172" s="3" t="s">
        <v>90</v>
      </c>
      <c r="BK172" s="125" t="n">
        <f aca="false">ROUND(I172*H172,2)</f>
        <v>0</v>
      </c>
      <c r="BL172" s="3" t="s">
        <v>162</v>
      </c>
      <c r="BM172" s="209" t="s">
        <v>259</v>
      </c>
    </row>
    <row r="173" s="26" customFormat="true" ht="14.4" hidden="false" customHeight="true" outlineLevel="0" collapsed="false">
      <c r="A173" s="24"/>
      <c r="B173" s="196"/>
      <c r="C173" s="210" t="s">
        <v>260</v>
      </c>
      <c r="D173" s="210" t="s">
        <v>232</v>
      </c>
      <c r="E173" s="211" t="s">
        <v>253</v>
      </c>
      <c r="F173" s="212" t="s">
        <v>254</v>
      </c>
      <c r="G173" s="213" t="s">
        <v>171</v>
      </c>
      <c r="H173" s="214" t="n">
        <v>1</v>
      </c>
      <c r="I173" s="215"/>
      <c r="J173" s="216" t="n">
        <f aca="false">ROUND(I173*H173,2)</f>
        <v>0</v>
      </c>
      <c r="K173" s="217"/>
      <c r="L173" s="218"/>
      <c r="M173" s="219"/>
      <c r="N173" s="220" t="s">
        <v>43</v>
      </c>
      <c r="O173" s="67"/>
      <c r="P173" s="207" t="n">
        <f aca="false">O173*H173</f>
        <v>0</v>
      </c>
      <c r="Q173" s="207" t="n">
        <v>0.011</v>
      </c>
      <c r="R173" s="207" t="n">
        <f aca="false">Q173*H173</f>
        <v>0.011</v>
      </c>
      <c r="S173" s="207" t="n">
        <v>0</v>
      </c>
      <c r="T173" s="208" t="n">
        <f aca="false">S173*H173</f>
        <v>0</v>
      </c>
      <c r="U173" s="24"/>
      <c r="V173" s="24"/>
      <c r="W173" s="24"/>
      <c r="X173" s="24"/>
      <c r="Y173" s="24"/>
      <c r="Z173" s="24"/>
      <c r="AA173" s="24"/>
      <c r="AB173" s="24"/>
      <c r="AC173" s="24"/>
      <c r="AD173" s="24"/>
      <c r="AE173" s="24"/>
      <c r="AR173" s="209" t="s">
        <v>190</v>
      </c>
      <c r="AT173" s="209" t="s">
        <v>232</v>
      </c>
      <c r="AU173" s="209" t="s">
        <v>90</v>
      </c>
      <c r="AY173" s="3" t="s">
        <v>155</v>
      </c>
      <c r="BE173" s="125" t="n">
        <f aca="false">IF(N173="základná",J173,0)</f>
        <v>0</v>
      </c>
      <c r="BF173" s="125" t="n">
        <f aca="false">IF(N173="znížená",J173,0)</f>
        <v>0</v>
      </c>
      <c r="BG173" s="125" t="n">
        <f aca="false">IF(N173="zákl. prenesená",J173,0)</f>
        <v>0</v>
      </c>
      <c r="BH173" s="125" t="n">
        <f aca="false">IF(N173="zníž. prenesená",J173,0)</f>
        <v>0</v>
      </c>
      <c r="BI173" s="125" t="n">
        <f aca="false">IF(N173="nulová",J173,0)</f>
        <v>0</v>
      </c>
      <c r="BJ173" s="3" t="s">
        <v>90</v>
      </c>
      <c r="BK173" s="125" t="n">
        <f aca="false">ROUND(I173*H173,2)</f>
        <v>0</v>
      </c>
      <c r="BL173" s="3" t="s">
        <v>162</v>
      </c>
      <c r="BM173" s="209" t="s">
        <v>261</v>
      </c>
    </row>
    <row r="174" s="26" customFormat="true" ht="14.4" hidden="false" customHeight="true" outlineLevel="0" collapsed="false">
      <c r="A174" s="24"/>
      <c r="B174" s="196"/>
      <c r="C174" s="210" t="s">
        <v>262</v>
      </c>
      <c r="D174" s="210" t="s">
        <v>232</v>
      </c>
      <c r="E174" s="211" t="s">
        <v>263</v>
      </c>
      <c r="F174" s="212" t="s">
        <v>264</v>
      </c>
      <c r="G174" s="213" t="s">
        <v>171</v>
      </c>
      <c r="H174" s="214" t="n">
        <v>1</v>
      </c>
      <c r="I174" s="215"/>
      <c r="J174" s="216" t="n">
        <f aca="false">ROUND(I174*H174,2)</f>
        <v>0</v>
      </c>
      <c r="K174" s="217"/>
      <c r="L174" s="218"/>
      <c r="M174" s="219"/>
      <c r="N174" s="220" t="s">
        <v>43</v>
      </c>
      <c r="O174" s="67"/>
      <c r="P174" s="207" t="n">
        <f aca="false">O174*H174</f>
        <v>0</v>
      </c>
      <c r="Q174" s="207" t="n">
        <v>0.0113</v>
      </c>
      <c r="R174" s="207" t="n">
        <f aca="false">Q174*H174</f>
        <v>0.0113</v>
      </c>
      <c r="S174" s="207" t="n">
        <v>0</v>
      </c>
      <c r="T174" s="208" t="n">
        <f aca="false">S174*H174</f>
        <v>0</v>
      </c>
      <c r="U174" s="24"/>
      <c r="V174" s="24"/>
      <c r="W174" s="24"/>
      <c r="X174" s="24"/>
      <c r="Y174" s="24"/>
      <c r="Z174" s="24"/>
      <c r="AA174" s="24"/>
      <c r="AB174" s="24"/>
      <c r="AC174" s="24"/>
      <c r="AD174" s="24"/>
      <c r="AE174" s="24"/>
      <c r="AR174" s="209" t="s">
        <v>190</v>
      </c>
      <c r="AT174" s="209" t="s">
        <v>232</v>
      </c>
      <c r="AU174" s="209" t="s">
        <v>90</v>
      </c>
      <c r="AY174" s="3" t="s">
        <v>155</v>
      </c>
      <c r="BE174" s="125" t="n">
        <f aca="false">IF(N174="základná",J174,0)</f>
        <v>0</v>
      </c>
      <c r="BF174" s="125" t="n">
        <f aca="false">IF(N174="znížená",J174,0)</f>
        <v>0</v>
      </c>
      <c r="BG174" s="125" t="n">
        <f aca="false">IF(N174="zákl. prenesená",J174,0)</f>
        <v>0</v>
      </c>
      <c r="BH174" s="125" t="n">
        <f aca="false">IF(N174="zníž. prenesená",J174,0)</f>
        <v>0</v>
      </c>
      <c r="BI174" s="125" t="n">
        <f aca="false">IF(N174="nulová",J174,0)</f>
        <v>0</v>
      </c>
      <c r="BJ174" s="3" t="s">
        <v>90</v>
      </c>
      <c r="BK174" s="125" t="n">
        <f aca="false">ROUND(I174*H174,2)</f>
        <v>0</v>
      </c>
      <c r="BL174" s="3" t="s">
        <v>162</v>
      </c>
      <c r="BM174" s="209" t="s">
        <v>265</v>
      </c>
    </row>
    <row r="175" s="182" customFormat="true" ht="22.8" hidden="false" customHeight="true" outlineLevel="0" collapsed="false">
      <c r="B175" s="183"/>
      <c r="D175" s="184" t="s">
        <v>76</v>
      </c>
      <c r="E175" s="194" t="s">
        <v>194</v>
      </c>
      <c r="F175" s="194" t="s">
        <v>266</v>
      </c>
      <c r="I175" s="186"/>
      <c r="J175" s="195" t="n">
        <f aca="false">BK175</f>
        <v>0</v>
      </c>
      <c r="L175" s="183"/>
      <c r="M175" s="188"/>
      <c r="N175" s="189"/>
      <c r="O175" s="189"/>
      <c r="P175" s="190" t="n">
        <f aca="false">SUM(P176:P197)</f>
        <v>0</v>
      </c>
      <c r="Q175" s="189"/>
      <c r="R175" s="190" t="n">
        <f aca="false">SUM(R176:R197)</f>
        <v>0.1862841</v>
      </c>
      <c r="S175" s="189"/>
      <c r="T175" s="191" t="n">
        <f aca="false">SUM(T176:T197)</f>
        <v>9.223985</v>
      </c>
      <c r="AR175" s="184" t="s">
        <v>84</v>
      </c>
      <c r="AT175" s="192" t="s">
        <v>76</v>
      </c>
      <c r="AU175" s="192" t="s">
        <v>84</v>
      </c>
      <c r="AY175" s="184" t="s">
        <v>155</v>
      </c>
      <c r="BK175" s="193" t="n">
        <f aca="false">SUM(BK176:BK197)</f>
        <v>0</v>
      </c>
    </row>
    <row r="176" s="26" customFormat="true" ht="22.2" hidden="false" customHeight="true" outlineLevel="0" collapsed="false">
      <c r="A176" s="24"/>
      <c r="B176" s="196"/>
      <c r="C176" s="197" t="s">
        <v>267</v>
      </c>
      <c r="D176" s="197" t="s">
        <v>158</v>
      </c>
      <c r="E176" s="198" t="s">
        <v>268</v>
      </c>
      <c r="F176" s="199" t="s">
        <v>269</v>
      </c>
      <c r="G176" s="200" t="s">
        <v>166</v>
      </c>
      <c r="H176" s="201" t="n">
        <v>117.15</v>
      </c>
      <c r="I176" s="202"/>
      <c r="J176" s="203" t="n">
        <f aca="false">ROUND(I176*H176,2)</f>
        <v>0</v>
      </c>
      <c r="K176" s="204"/>
      <c r="L176" s="25"/>
      <c r="M176" s="205"/>
      <c r="N176" s="206" t="s">
        <v>43</v>
      </c>
      <c r="O176" s="67"/>
      <c r="P176" s="207" t="n">
        <f aca="false">O176*H176</f>
        <v>0</v>
      </c>
      <c r="Q176" s="207" t="n">
        <v>0.00153</v>
      </c>
      <c r="R176" s="207" t="n">
        <f aca="false">Q176*H176</f>
        <v>0.1792395</v>
      </c>
      <c r="S176" s="207" t="n">
        <v>0</v>
      </c>
      <c r="T176" s="208" t="n">
        <f aca="false">S176*H176</f>
        <v>0</v>
      </c>
      <c r="U176" s="24"/>
      <c r="V176" s="24"/>
      <c r="W176" s="24"/>
      <c r="X176" s="24"/>
      <c r="Y176" s="24"/>
      <c r="Z176" s="24"/>
      <c r="AA176" s="24"/>
      <c r="AB176" s="24"/>
      <c r="AC176" s="24"/>
      <c r="AD176" s="24"/>
      <c r="AE176" s="24"/>
      <c r="AR176" s="209" t="s">
        <v>162</v>
      </c>
      <c r="AT176" s="209" t="s">
        <v>158</v>
      </c>
      <c r="AU176" s="209" t="s">
        <v>90</v>
      </c>
      <c r="AY176" s="3" t="s">
        <v>155</v>
      </c>
      <c r="BE176" s="125" t="n">
        <f aca="false">IF(N176="základná",J176,0)</f>
        <v>0</v>
      </c>
      <c r="BF176" s="125" t="n">
        <f aca="false">IF(N176="znížená",J176,0)</f>
        <v>0</v>
      </c>
      <c r="BG176" s="125" t="n">
        <f aca="false">IF(N176="zákl. prenesená",J176,0)</f>
        <v>0</v>
      </c>
      <c r="BH176" s="125" t="n">
        <f aca="false">IF(N176="zníž. prenesená",J176,0)</f>
        <v>0</v>
      </c>
      <c r="BI176" s="125" t="n">
        <f aca="false">IF(N176="nulová",J176,0)</f>
        <v>0</v>
      </c>
      <c r="BJ176" s="3" t="s">
        <v>90</v>
      </c>
      <c r="BK176" s="125" t="n">
        <f aca="false">ROUND(I176*H176,2)</f>
        <v>0</v>
      </c>
      <c r="BL176" s="3" t="s">
        <v>162</v>
      </c>
      <c r="BM176" s="209" t="s">
        <v>270</v>
      </c>
    </row>
    <row r="177" s="26" customFormat="true" ht="14.4" hidden="false" customHeight="true" outlineLevel="0" collapsed="false">
      <c r="A177" s="24"/>
      <c r="B177" s="196"/>
      <c r="C177" s="197" t="s">
        <v>271</v>
      </c>
      <c r="D177" s="197" t="s">
        <v>158</v>
      </c>
      <c r="E177" s="198" t="s">
        <v>272</v>
      </c>
      <c r="F177" s="199" t="s">
        <v>273</v>
      </c>
      <c r="G177" s="200" t="s">
        <v>166</v>
      </c>
      <c r="H177" s="201" t="n">
        <v>116.71</v>
      </c>
      <c r="I177" s="202"/>
      <c r="J177" s="203" t="n">
        <f aca="false">ROUND(I177*H177,2)</f>
        <v>0</v>
      </c>
      <c r="K177" s="204"/>
      <c r="L177" s="25"/>
      <c r="M177" s="205"/>
      <c r="N177" s="206" t="s">
        <v>43</v>
      </c>
      <c r="O177" s="67"/>
      <c r="P177" s="207" t="n">
        <f aca="false">O177*H177</f>
        <v>0</v>
      </c>
      <c r="Q177" s="207" t="n">
        <v>5E-005</v>
      </c>
      <c r="R177" s="207" t="n">
        <f aca="false">Q177*H177</f>
        <v>0.0058355</v>
      </c>
      <c r="S177" s="207" t="n">
        <v>0</v>
      </c>
      <c r="T177" s="208" t="n">
        <f aca="false">S177*H177</f>
        <v>0</v>
      </c>
      <c r="U177" s="24"/>
      <c r="V177" s="24"/>
      <c r="W177" s="24"/>
      <c r="X177" s="24"/>
      <c r="Y177" s="24"/>
      <c r="Z177" s="24"/>
      <c r="AA177" s="24"/>
      <c r="AB177" s="24"/>
      <c r="AC177" s="24"/>
      <c r="AD177" s="24"/>
      <c r="AE177" s="24"/>
      <c r="AR177" s="209" t="s">
        <v>162</v>
      </c>
      <c r="AT177" s="209" t="s">
        <v>158</v>
      </c>
      <c r="AU177" s="209" t="s">
        <v>90</v>
      </c>
      <c r="AY177" s="3" t="s">
        <v>155</v>
      </c>
      <c r="BE177" s="125" t="n">
        <f aca="false">IF(N177="základná",J177,0)</f>
        <v>0</v>
      </c>
      <c r="BF177" s="125" t="n">
        <f aca="false">IF(N177="znížená",J177,0)</f>
        <v>0</v>
      </c>
      <c r="BG177" s="125" t="n">
        <f aca="false">IF(N177="zákl. prenesená",J177,0)</f>
        <v>0</v>
      </c>
      <c r="BH177" s="125" t="n">
        <f aca="false">IF(N177="zníž. prenesená",J177,0)</f>
        <v>0</v>
      </c>
      <c r="BI177" s="125" t="n">
        <f aca="false">IF(N177="nulová",J177,0)</f>
        <v>0</v>
      </c>
      <c r="BJ177" s="3" t="s">
        <v>90</v>
      </c>
      <c r="BK177" s="125" t="n">
        <f aca="false">ROUND(I177*H177,2)</f>
        <v>0</v>
      </c>
      <c r="BL177" s="3" t="s">
        <v>162</v>
      </c>
      <c r="BM177" s="209" t="s">
        <v>274</v>
      </c>
    </row>
    <row r="178" s="26" customFormat="true" ht="22.2" hidden="false" customHeight="true" outlineLevel="0" collapsed="false">
      <c r="A178" s="24"/>
      <c r="B178" s="196"/>
      <c r="C178" s="197" t="s">
        <v>275</v>
      </c>
      <c r="D178" s="197" t="s">
        <v>158</v>
      </c>
      <c r="E178" s="198" t="s">
        <v>276</v>
      </c>
      <c r="F178" s="199" t="s">
        <v>277</v>
      </c>
      <c r="G178" s="200" t="s">
        <v>166</v>
      </c>
      <c r="H178" s="201" t="n">
        <v>117.15</v>
      </c>
      <c r="I178" s="202"/>
      <c r="J178" s="203" t="n">
        <f aca="false">ROUND(I178*H178,2)</f>
        <v>0</v>
      </c>
      <c r="K178" s="204"/>
      <c r="L178" s="25"/>
      <c r="M178" s="205"/>
      <c r="N178" s="206" t="s">
        <v>43</v>
      </c>
      <c r="O178" s="67"/>
      <c r="P178" s="207" t="n">
        <f aca="false">O178*H178</f>
        <v>0</v>
      </c>
      <c r="Q178" s="207" t="n">
        <v>0</v>
      </c>
      <c r="R178" s="207" t="n">
        <f aca="false">Q178*H178</f>
        <v>0</v>
      </c>
      <c r="S178" s="207" t="n">
        <v>0</v>
      </c>
      <c r="T178" s="208" t="n">
        <f aca="false">S178*H178</f>
        <v>0</v>
      </c>
      <c r="U178" s="24"/>
      <c r="V178" s="24"/>
      <c r="W178" s="24"/>
      <c r="X178" s="24"/>
      <c r="Y178" s="24"/>
      <c r="Z178" s="24"/>
      <c r="AA178" s="24"/>
      <c r="AB178" s="24"/>
      <c r="AC178" s="24"/>
      <c r="AD178" s="24"/>
      <c r="AE178" s="24"/>
      <c r="AR178" s="209" t="s">
        <v>162</v>
      </c>
      <c r="AT178" s="209" t="s">
        <v>158</v>
      </c>
      <c r="AU178" s="209" t="s">
        <v>90</v>
      </c>
      <c r="AY178" s="3" t="s">
        <v>155</v>
      </c>
      <c r="BE178" s="125" t="n">
        <f aca="false">IF(N178="základná",J178,0)</f>
        <v>0</v>
      </c>
      <c r="BF178" s="125" t="n">
        <f aca="false">IF(N178="znížená",J178,0)</f>
        <v>0</v>
      </c>
      <c r="BG178" s="125" t="n">
        <f aca="false">IF(N178="zákl. prenesená",J178,0)</f>
        <v>0</v>
      </c>
      <c r="BH178" s="125" t="n">
        <f aca="false">IF(N178="zníž. prenesená",J178,0)</f>
        <v>0</v>
      </c>
      <c r="BI178" s="125" t="n">
        <f aca="false">IF(N178="nulová",J178,0)</f>
        <v>0</v>
      </c>
      <c r="BJ178" s="3" t="s">
        <v>90</v>
      </c>
      <c r="BK178" s="125" t="n">
        <f aca="false">ROUND(I178*H178,2)</f>
        <v>0</v>
      </c>
      <c r="BL178" s="3" t="s">
        <v>162</v>
      </c>
      <c r="BM178" s="209" t="s">
        <v>278</v>
      </c>
    </row>
    <row r="179" s="26" customFormat="true" ht="34.8" hidden="false" customHeight="true" outlineLevel="0" collapsed="false">
      <c r="A179" s="24"/>
      <c r="B179" s="196"/>
      <c r="C179" s="197" t="s">
        <v>279</v>
      </c>
      <c r="D179" s="197" t="s">
        <v>158</v>
      </c>
      <c r="E179" s="198" t="s">
        <v>280</v>
      </c>
      <c r="F179" s="199" t="s">
        <v>281</v>
      </c>
      <c r="G179" s="200" t="s">
        <v>166</v>
      </c>
      <c r="H179" s="201" t="n">
        <v>25.85</v>
      </c>
      <c r="I179" s="202"/>
      <c r="J179" s="203" t="n">
        <f aca="false">ROUND(I179*H179,2)</f>
        <v>0</v>
      </c>
      <c r="K179" s="204"/>
      <c r="L179" s="25"/>
      <c r="M179" s="205"/>
      <c r="N179" s="206" t="s">
        <v>43</v>
      </c>
      <c r="O179" s="67"/>
      <c r="P179" s="207" t="n">
        <f aca="false">O179*H179</f>
        <v>0</v>
      </c>
      <c r="Q179" s="207" t="n">
        <v>0</v>
      </c>
      <c r="R179" s="207" t="n">
        <f aca="false">Q179*H179</f>
        <v>0</v>
      </c>
      <c r="S179" s="207" t="n">
        <v>0.196</v>
      </c>
      <c r="T179" s="208" t="n">
        <f aca="false">S179*H179</f>
        <v>5.0666</v>
      </c>
      <c r="U179" s="24"/>
      <c r="V179" s="24"/>
      <c r="W179" s="24"/>
      <c r="X179" s="24"/>
      <c r="Y179" s="24"/>
      <c r="Z179" s="24"/>
      <c r="AA179" s="24"/>
      <c r="AB179" s="24"/>
      <c r="AC179" s="24"/>
      <c r="AD179" s="24"/>
      <c r="AE179" s="24"/>
      <c r="AR179" s="209" t="s">
        <v>162</v>
      </c>
      <c r="AT179" s="209" t="s">
        <v>158</v>
      </c>
      <c r="AU179" s="209" t="s">
        <v>90</v>
      </c>
      <c r="AY179" s="3" t="s">
        <v>155</v>
      </c>
      <c r="BE179" s="125" t="n">
        <f aca="false">IF(N179="základná",J179,0)</f>
        <v>0</v>
      </c>
      <c r="BF179" s="125" t="n">
        <f aca="false">IF(N179="znížená",J179,0)</f>
        <v>0</v>
      </c>
      <c r="BG179" s="125" t="n">
        <f aca="false">IF(N179="zákl. prenesená",J179,0)</f>
        <v>0</v>
      </c>
      <c r="BH179" s="125" t="n">
        <f aca="false">IF(N179="zníž. prenesená",J179,0)</f>
        <v>0</v>
      </c>
      <c r="BI179" s="125" t="n">
        <f aca="false">IF(N179="nulová",J179,0)</f>
        <v>0</v>
      </c>
      <c r="BJ179" s="3" t="s">
        <v>90</v>
      </c>
      <c r="BK179" s="125" t="n">
        <f aca="false">ROUND(I179*H179,2)</f>
        <v>0</v>
      </c>
      <c r="BL179" s="3" t="s">
        <v>162</v>
      </c>
      <c r="BM179" s="209" t="s">
        <v>282</v>
      </c>
    </row>
    <row r="180" s="26" customFormat="true" ht="22.2" hidden="false" customHeight="true" outlineLevel="0" collapsed="false">
      <c r="A180" s="24"/>
      <c r="B180" s="196"/>
      <c r="C180" s="197" t="s">
        <v>283</v>
      </c>
      <c r="D180" s="197" t="s">
        <v>158</v>
      </c>
      <c r="E180" s="198" t="s">
        <v>284</v>
      </c>
      <c r="F180" s="199" t="s">
        <v>285</v>
      </c>
      <c r="G180" s="200" t="s">
        <v>166</v>
      </c>
      <c r="H180" s="201" t="n">
        <v>116.71</v>
      </c>
      <c r="I180" s="202"/>
      <c r="J180" s="203" t="n">
        <f aca="false">ROUND(I180*H180,2)</f>
        <v>0</v>
      </c>
      <c r="K180" s="204"/>
      <c r="L180" s="25"/>
      <c r="M180" s="205"/>
      <c r="N180" s="206" t="s">
        <v>43</v>
      </c>
      <c r="O180" s="67"/>
      <c r="P180" s="207" t="n">
        <f aca="false">O180*H180</f>
        <v>0</v>
      </c>
      <c r="Q180" s="207" t="n">
        <v>1E-005</v>
      </c>
      <c r="R180" s="207" t="n">
        <f aca="false">Q180*H180</f>
        <v>0.0011671</v>
      </c>
      <c r="S180" s="207" t="n">
        <v>0.006</v>
      </c>
      <c r="T180" s="208" t="n">
        <f aca="false">S180*H180</f>
        <v>0.70026</v>
      </c>
      <c r="U180" s="24"/>
      <c r="V180" s="24"/>
      <c r="W180" s="24"/>
      <c r="X180" s="24"/>
      <c r="Y180" s="24"/>
      <c r="Z180" s="24"/>
      <c r="AA180" s="24"/>
      <c r="AB180" s="24"/>
      <c r="AC180" s="24"/>
      <c r="AD180" s="24"/>
      <c r="AE180" s="24"/>
      <c r="AR180" s="209" t="s">
        <v>162</v>
      </c>
      <c r="AT180" s="209" t="s">
        <v>158</v>
      </c>
      <c r="AU180" s="209" t="s">
        <v>90</v>
      </c>
      <c r="AY180" s="3" t="s">
        <v>155</v>
      </c>
      <c r="BE180" s="125" t="n">
        <f aca="false">IF(N180="základná",J180,0)</f>
        <v>0</v>
      </c>
      <c r="BF180" s="125" t="n">
        <f aca="false">IF(N180="znížená",J180,0)</f>
        <v>0</v>
      </c>
      <c r="BG180" s="125" t="n">
        <f aca="false">IF(N180="zákl. prenesená",J180,0)</f>
        <v>0</v>
      </c>
      <c r="BH180" s="125" t="n">
        <f aca="false">IF(N180="zníž. prenesená",J180,0)</f>
        <v>0</v>
      </c>
      <c r="BI180" s="125" t="n">
        <f aca="false">IF(N180="nulová",J180,0)</f>
        <v>0</v>
      </c>
      <c r="BJ180" s="3" t="s">
        <v>90</v>
      </c>
      <c r="BK180" s="125" t="n">
        <f aca="false">ROUND(I180*H180,2)</f>
        <v>0</v>
      </c>
      <c r="BL180" s="3" t="s">
        <v>162</v>
      </c>
      <c r="BM180" s="209" t="s">
        <v>286</v>
      </c>
    </row>
    <row r="181" s="26" customFormat="true" ht="22.2" hidden="false" customHeight="true" outlineLevel="0" collapsed="false">
      <c r="A181" s="24"/>
      <c r="B181" s="196"/>
      <c r="C181" s="197" t="s">
        <v>287</v>
      </c>
      <c r="D181" s="197" t="s">
        <v>158</v>
      </c>
      <c r="E181" s="198" t="s">
        <v>288</v>
      </c>
      <c r="F181" s="199" t="s">
        <v>289</v>
      </c>
      <c r="G181" s="200" t="s">
        <v>166</v>
      </c>
      <c r="H181" s="201" t="n">
        <v>22.28</v>
      </c>
      <c r="I181" s="202"/>
      <c r="J181" s="203" t="n">
        <f aca="false">ROUND(I181*H181,2)</f>
        <v>0</v>
      </c>
      <c r="K181" s="204"/>
      <c r="L181" s="25"/>
      <c r="M181" s="205"/>
      <c r="N181" s="206" t="s">
        <v>43</v>
      </c>
      <c r="O181" s="67"/>
      <c r="P181" s="207" t="n">
        <f aca="false">O181*H181</f>
        <v>0</v>
      </c>
      <c r="Q181" s="207" t="n">
        <v>0</v>
      </c>
      <c r="R181" s="207" t="n">
        <f aca="false">Q181*H181</f>
        <v>0</v>
      </c>
      <c r="S181" s="207" t="n">
        <v>0.02</v>
      </c>
      <c r="T181" s="208" t="n">
        <f aca="false">S181*H181</f>
        <v>0.4456</v>
      </c>
      <c r="U181" s="24"/>
      <c r="V181" s="24"/>
      <c r="W181" s="24"/>
      <c r="X181" s="24"/>
      <c r="Y181" s="24"/>
      <c r="Z181" s="24"/>
      <c r="AA181" s="24"/>
      <c r="AB181" s="24"/>
      <c r="AC181" s="24"/>
      <c r="AD181" s="24"/>
      <c r="AE181" s="24"/>
      <c r="AR181" s="209" t="s">
        <v>162</v>
      </c>
      <c r="AT181" s="209" t="s">
        <v>158</v>
      </c>
      <c r="AU181" s="209" t="s">
        <v>90</v>
      </c>
      <c r="AY181" s="3" t="s">
        <v>155</v>
      </c>
      <c r="BE181" s="125" t="n">
        <f aca="false">IF(N181="základná",J181,0)</f>
        <v>0</v>
      </c>
      <c r="BF181" s="125" t="n">
        <f aca="false">IF(N181="znížená",J181,0)</f>
        <v>0</v>
      </c>
      <c r="BG181" s="125" t="n">
        <f aca="false">IF(N181="zákl. prenesená",J181,0)</f>
        <v>0</v>
      </c>
      <c r="BH181" s="125" t="n">
        <f aca="false">IF(N181="zníž. prenesená",J181,0)</f>
        <v>0</v>
      </c>
      <c r="BI181" s="125" t="n">
        <f aca="false">IF(N181="nulová",J181,0)</f>
        <v>0</v>
      </c>
      <c r="BJ181" s="3" t="s">
        <v>90</v>
      </c>
      <c r="BK181" s="125" t="n">
        <f aca="false">ROUND(I181*H181,2)</f>
        <v>0</v>
      </c>
      <c r="BL181" s="3" t="s">
        <v>162</v>
      </c>
      <c r="BM181" s="209" t="s">
        <v>290</v>
      </c>
    </row>
    <row r="182" s="26" customFormat="true" ht="19.8" hidden="false" customHeight="true" outlineLevel="0" collapsed="false">
      <c r="A182" s="24"/>
      <c r="B182" s="196"/>
      <c r="C182" s="197" t="s">
        <v>291</v>
      </c>
      <c r="D182" s="197" t="s">
        <v>158</v>
      </c>
      <c r="E182" s="198" t="s">
        <v>292</v>
      </c>
      <c r="F182" s="199" t="s">
        <v>293</v>
      </c>
      <c r="G182" s="200" t="s">
        <v>177</v>
      </c>
      <c r="H182" s="201" t="n">
        <v>5.7</v>
      </c>
      <c r="I182" s="202"/>
      <c r="J182" s="203" t="n">
        <f aca="false">ROUND(I182*H182,2)</f>
        <v>0</v>
      </c>
      <c r="K182" s="204"/>
      <c r="L182" s="25"/>
      <c r="M182" s="205"/>
      <c r="N182" s="206" t="s">
        <v>43</v>
      </c>
      <c r="O182" s="67"/>
      <c r="P182" s="207" t="n">
        <f aca="false">O182*H182</f>
        <v>0</v>
      </c>
      <c r="Q182" s="207" t="n">
        <v>0</v>
      </c>
      <c r="R182" s="207" t="n">
        <f aca="false">Q182*H182</f>
        <v>0</v>
      </c>
      <c r="S182" s="207" t="n">
        <v>0.008</v>
      </c>
      <c r="T182" s="208" t="n">
        <f aca="false">S182*H182</f>
        <v>0.0456</v>
      </c>
      <c r="U182" s="24"/>
      <c r="V182" s="24"/>
      <c r="W182" s="24"/>
      <c r="X182" s="24"/>
      <c r="Y182" s="24"/>
      <c r="Z182" s="24"/>
      <c r="AA182" s="24"/>
      <c r="AB182" s="24"/>
      <c r="AC182" s="24"/>
      <c r="AD182" s="24"/>
      <c r="AE182" s="24"/>
      <c r="AR182" s="209" t="s">
        <v>162</v>
      </c>
      <c r="AT182" s="209" t="s">
        <v>158</v>
      </c>
      <c r="AU182" s="209" t="s">
        <v>90</v>
      </c>
      <c r="AY182" s="3" t="s">
        <v>155</v>
      </c>
      <c r="BE182" s="125" t="n">
        <f aca="false">IF(N182="základná",J182,0)</f>
        <v>0</v>
      </c>
      <c r="BF182" s="125" t="n">
        <f aca="false">IF(N182="znížená",J182,0)</f>
        <v>0</v>
      </c>
      <c r="BG182" s="125" t="n">
        <f aca="false">IF(N182="zákl. prenesená",J182,0)</f>
        <v>0</v>
      </c>
      <c r="BH182" s="125" t="n">
        <f aca="false">IF(N182="zníž. prenesená",J182,0)</f>
        <v>0</v>
      </c>
      <c r="BI182" s="125" t="n">
        <f aca="false">IF(N182="nulová",J182,0)</f>
        <v>0</v>
      </c>
      <c r="BJ182" s="3" t="s">
        <v>90</v>
      </c>
      <c r="BK182" s="125" t="n">
        <f aca="false">ROUND(I182*H182,2)</f>
        <v>0</v>
      </c>
      <c r="BL182" s="3" t="s">
        <v>162</v>
      </c>
      <c r="BM182" s="209" t="s">
        <v>294</v>
      </c>
    </row>
    <row r="183" s="26" customFormat="true" ht="22.2" hidden="false" customHeight="true" outlineLevel="0" collapsed="false">
      <c r="A183" s="24"/>
      <c r="B183" s="196"/>
      <c r="C183" s="197" t="s">
        <v>295</v>
      </c>
      <c r="D183" s="197" t="s">
        <v>158</v>
      </c>
      <c r="E183" s="198" t="s">
        <v>296</v>
      </c>
      <c r="F183" s="199" t="s">
        <v>297</v>
      </c>
      <c r="G183" s="200" t="s">
        <v>171</v>
      </c>
      <c r="H183" s="201" t="n">
        <v>2</v>
      </c>
      <c r="I183" s="202"/>
      <c r="J183" s="203" t="n">
        <f aca="false">ROUND(I183*H183,2)</f>
        <v>0</v>
      </c>
      <c r="K183" s="204"/>
      <c r="L183" s="25"/>
      <c r="M183" s="205"/>
      <c r="N183" s="206" t="s">
        <v>43</v>
      </c>
      <c r="O183" s="67"/>
      <c r="P183" s="207" t="n">
        <f aca="false">O183*H183</f>
        <v>0</v>
      </c>
      <c r="Q183" s="207" t="n">
        <v>0</v>
      </c>
      <c r="R183" s="207" t="n">
        <f aca="false">Q183*H183</f>
        <v>0</v>
      </c>
      <c r="S183" s="207" t="n">
        <v>0.024</v>
      </c>
      <c r="T183" s="208" t="n">
        <f aca="false">S183*H183</f>
        <v>0.048</v>
      </c>
      <c r="U183" s="24"/>
      <c r="V183" s="24"/>
      <c r="W183" s="24"/>
      <c r="X183" s="24"/>
      <c r="Y183" s="24"/>
      <c r="Z183" s="24"/>
      <c r="AA183" s="24"/>
      <c r="AB183" s="24"/>
      <c r="AC183" s="24"/>
      <c r="AD183" s="24"/>
      <c r="AE183" s="24"/>
      <c r="AR183" s="209" t="s">
        <v>162</v>
      </c>
      <c r="AT183" s="209" t="s">
        <v>158</v>
      </c>
      <c r="AU183" s="209" t="s">
        <v>90</v>
      </c>
      <c r="AY183" s="3" t="s">
        <v>155</v>
      </c>
      <c r="BE183" s="125" t="n">
        <f aca="false">IF(N183="základná",J183,0)</f>
        <v>0</v>
      </c>
      <c r="BF183" s="125" t="n">
        <f aca="false">IF(N183="znížená",J183,0)</f>
        <v>0</v>
      </c>
      <c r="BG183" s="125" t="n">
        <f aca="false">IF(N183="zákl. prenesená",J183,0)</f>
        <v>0</v>
      </c>
      <c r="BH183" s="125" t="n">
        <f aca="false">IF(N183="zníž. prenesená",J183,0)</f>
        <v>0</v>
      </c>
      <c r="BI183" s="125" t="n">
        <f aca="false">IF(N183="nulová",J183,0)</f>
        <v>0</v>
      </c>
      <c r="BJ183" s="3" t="s">
        <v>90</v>
      </c>
      <c r="BK183" s="125" t="n">
        <f aca="false">ROUND(I183*H183,2)</f>
        <v>0</v>
      </c>
      <c r="BL183" s="3" t="s">
        <v>162</v>
      </c>
      <c r="BM183" s="209" t="s">
        <v>298</v>
      </c>
    </row>
    <row r="184" s="26" customFormat="true" ht="22.2" hidden="false" customHeight="true" outlineLevel="0" collapsed="false">
      <c r="A184" s="24"/>
      <c r="B184" s="196"/>
      <c r="C184" s="197" t="s">
        <v>299</v>
      </c>
      <c r="D184" s="197" t="s">
        <v>158</v>
      </c>
      <c r="E184" s="198" t="s">
        <v>300</v>
      </c>
      <c r="F184" s="199" t="s">
        <v>301</v>
      </c>
      <c r="G184" s="200" t="s">
        <v>171</v>
      </c>
      <c r="H184" s="201" t="n">
        <v>2</v>
      </c>
      <c r="I184" s="202"/>
      <c r="J184" s="203" t="n">
        <f aca="false">ROUND(I184*H184,2)</f>
        <v>0</v>
      </c>
      <c r="K184" s="204"/>
      <c r="L184" s="25"/>
      <c r="M184" s="205"/>
      <c r="N184" s="206" t="s">
        <v>43</v>
      </c>
      <c r="O184" s="67"/>
      <c r="P184" s="207" t="n">
        <f aca="false">O184*H184</f>
        <v>0</v>
      </c>
      <c r="Q184" s="207" t="n">
        <v>0</v>
      </c>
      <c r="R184" s="207" t="n">
        <f aca="false">Q184*H184</f>
        <v>0</v>
      </c>
      <c r="S184" s="207" t="n">
        <v>0.024</v>
      </c>
      <c r="T184" s="208" t="n">
        <f aca="false">S184*H184</f>
        <v>0.048</v>
      </c>
      <c r="U184" s="24"/>
      <c r="V184" s="24"/>
      <c r="W184" s="24"/>
      <c r="X184" s="24"/>
      <c r="Y184" s="24"/>
      <c r="Z184" s="24"/>
      <c r="AA184" s="24"/>
      <c r="AB184" s="24"/>
      <c r="AC184" s="24"/>
      <c r="AD184" s="24"/>
      <c r="AE184" s="24"/>
      <c r="AR184" s="209" t="s">
        <v>162</v>
      </c>
      <c r="AT184" s="209" t="s">
        <v>158</v>
      </c>
      <c r="AU184" s="209" t="s">
        <v>90</v>
      </c>
      <c r="AY184" s="3" t="s">
        <v>155</v>
      </c>
      <c r="BE184" s="125" t="n">
        <f aca="false">IF(N184="základná",J184,0)</f>
        <v>0</v>
      </c>
      <c r="BF184" s="125" t="n">
        <f aca="false">IF(N184="znížená",J184,0)</f>
        <v>0</v>
      </c>
      <c r="BG184" s="125" t="n">
        <f aca="false">IF(N184="zákl. prenesená",J184,0)</f>
        <v>0</v>
      </c>
      <c r="BH184" s="125" t="n">
        <f aca="false">IF(N184="zníž. prenesená",J184,0)</f>
        <v>0</v>
      </c>
      <c r="BI184" s="125" t="n">
        <f aca="false">IF(N184="nulová",J184,0)</f>
        <v>0</v>
      </c>
      <c r="BJ184" s="3" t="s">
        <v>90</v>
      </c>
      <c r="BK184" s="125" t="n">
        <f aca="false">ROUND(I184*H184,2)</f>
        <v>0</v>
      </c>
      <c r="BL184" s="3" t="s">
        <v>162</v>
      </c>
      <c r="BM184" s="209" t="s">
        <v>302</v>
      </c>
    </row>
    <row r="185" s="26" customFormat="true" ht="22.2" hidden="false" customHeight="true" outlineLevel="0" collapsed="false">
      <c r="A185" s="24"/>
      <c r="B185" s="196"/>
      <c r="C185" s="197" t="s">
        <v>303</v>
      </c>
      <c r="D185" s="197" t="s">
        <v>158</v>
      </c>
      <c r="E185" s="198" t="s">
        <v>304</v>
      </c>
      <c r="F185" s="199" t="s">
        <v>305</v>
      </c>
      <c r="G185" s="200" t="s">
        <v>166</v>
      </c>
      <c r="H185" s="201" t="n">
        <v>1.35</v>
      </c>
      <c r="I185" s="202"/>
      <c r="J185" s="203" t="n">
        <f aca="false">ROUND(I185*H185,2)</f>
        <v>0</v>
      </c>
      <c r="K185" s="204"/>
      <c r="L185" s="25"/>
      <c r="M185" s="205"/>
      <c r="N185" s="206" t="s">
        <v>43</v>
      </c>
      <c r="O185" s="67"/>
      <c r="P185" s="207" t="n">
        <f aca="false">O185*H185</f>
        <v>0</v>
      </c>
      <c r="Q185" s="207" t="n">
        <v>0</v>
      </c>
      <c r="R185" s="207" t="n">
        <f aca="false">Q185*H185</f>
        <v>0</v>
      </c>
      <c r="S185" s="207" t="n">
        <v>0.191</v>
      </c>
      <c r="T185" s="208" t="n">
        <f aca="false">S185*H185</f>
        <v>0.25785</v>
      </c>
      <c r="U185" s="24"/>
      <c r="V185" s="24"/>
      <c r="W185" s="24"/>
      <c r="X185" s="24"/>
      <c r="Y185" s="24"/>
      <c r="Z185" s="24"/>
      <c r="AA185" s="24"/>
      <c r="AB185" s="24"/>
      <c r="AC185" s="24"/>
      <c r="AD185" s="24"/>
      <c r="AE185" s="24"/>
      <c r="AR185" s="209" t="s">
        <v>162</v>
      </c>
      <c r="AT185" s="209" t="s">
        <v>158</v>
      </c>
      <c r="AU185" s="209" t="s">
        <v>90</v>
      </c>
      <c r="AY185" s="3" t="s">
        <v>155</v>
      </c>
      <c r="BE185" s="125" t="n">
        <f aca="false">IF(N185="základná",J185,0)</f>
        <v>0</v>
      </c>
      <c r="BF185" s="125" t="n">
        <f aca="false">IF(N185="znížená",J185,0)</f>
        <v>0</v>
      </c>
      <c r="BG185" s="125" t="n">
        <f aca="false">IF(N185="zákl. prenesená",J185,0)</f>
        <v>0</v>
      </c>
      <c r="BH185" s="125" t="n">
        <f aca="false">IF(N185="zníž. prenesená",J185,0)</f>
        <v>0</v>
      </c>
      <c r="BI185" s="125" t="n">
        <f aca="false">IF(N185="nulová",J185,0)</f>
        <v>0</v>
      </c>
      <c r="BJ185" s="3" t="s">
        <v>90</v>
      </c>
      <c r="BK185" s="125" t="n">
        <f aca="false">ROUND(I185*H185,2)</f>
        <v>0</v>
      </c>
      <c r="BL185" s="3" t="s">
        <v>162</v>
      </c>
      <c r="BM185" s="209" t="s">
        <v>306</v>
      </c>
    </row>
    <row r="186" s="26" customFormat="true" ht="22.2" hidden="false" customHeight="true" outlineLevel="0" collapsed="false">
      <c r="A186" s="24"/>
      <c r="B186" s="196"/>
      <c r="C186" s="197" t="s">
        <v>307</v>
      </c>
      <c r="D186" s="197" t="s">
        <v>158</v>
      </c>
      <c r="E186" s="198" t="s">
        <v>308</v>
      </c>
      <c r="F186" s="199" t="s">
        <v>309</v>
      </c>
      <c r="G186" s="200" t="s">
        <v>166</v>
      </c>
      <c r="H186" s="201" t="n">
        <v>1.125</v>
      </c>
      <c r="I186" s="202"/>
      <c r="J186" s="203" t="n">
        <f aca="false">ROUND(I186*H186,2)</f>
        <v>0</v>
      </c>
      <c r="K186" s="204"/>
      <c r="L186" s="25"/>
      <c r="M186" s="205"/>
      <c r="N186" s="206" t="s">
        <v>43</v>
      </c>
      <c r="O186" s="67"/>
      <c r="P186" s="207" t="n">
        <f aca="false">O186*H186</f>
        <v>0</v>
      </c>
      <c r="Q186" s="207" t="n">
        <v>0</v>
      </c>
      <c r="R186" s="207" t="n">
        <f aca="false">Q186*H186</f>
        <v>0</v>
      </c>
      <c r="S186" s="207" t="n">
        <v>0.18</v>
      </c>
      <c r="T186" s="208" t="n">
        <f aca="false">S186*H186</f>
        <v>0.2025</v>
      </c>
      <c r="U186" s="24"/>
      <c r="V186" s="24"/>
      <c r="W186" s="24"/>
      <c r="X186" s="24"/>
      <c r="Y186" s="24"/>
      <c r="Z186" s="24"/>
      <c r="AA186" s="24"/>
      <c r="AB186" s="24"/>
      <c r="AC186" s="24"/>
      <c r="AD186" s="24"/>
      <c r="AE186" s="24"/>
      <c r="AR186" s="209" t="s">
        <v>162</v>
      </c>
      <c r="AT186" s="209" t="s">
        <v>158</v>
      </c>
      <c r="AU186" s="209" t="s">
        <v>90</v>
      </c>
      <c r="AY186" s="3" t="s">
        <v>155</v>
      </c>
      <c r="BE186" s="125" t="n">
        <f aca="false">IF(N186="základná",J186,0)</f>
        <v>0</v>
      </c>
      <c r="BF186" s="125" t="n">
        <f aca="false">IF(N186="znížená",J186,0)</f>
        <v>0</v>
      </c>
      <c r="BG186" s="125" t="n">
        <f aca="false">IF(N186="zákl. prenesená",J186,0)</f>
        <v>0</v>
      </c>
      <c r="BH186" s="125" t="n">
        <f aca="false">IF(N186="zníž. prenesená",J186,0)</f>
        <v>0</v>
      </c>
      <c r="BI186" s="125" t="n">
        <f aca="false">IF(N186="nulová",J186,0)</f>
        <v>0</v>
      </c>
      <c r="BJ186" s="3" t="s">
        <v>90</v>
      </c>
      <c r="BK186" s="125" t="n">
        <f aca="false">ROUND(I186*H186,2)</f>
        <v>0</v>
      </c>
      <c r="BL186" s="3" t="s">
        <v>162</v>
      </c>
      <c r="BM186" s="209" t="s">
        <v>310</v>
      </c>
    </row>
    <row r="187" s="26" customFormat="true" ht="22.2" hidden="false" customHeight="true" outlineLevel="0" collapsed="false">
      <c r="A187" s="24"/>
      <c r="B187" s="196"/>
      <c r="C187" s="197" t="s">
        <v>311</v>
      </c>
      <c r="D187" s="197" t="s">
        <v>158</v>
      </c>
      <c r="E187" s="198" t="s">
        <v>312</v>
      </c>
      <c r="F187" s="199" t="s">
        <v>313</v>
      </c>
      <c r="G187" s="200" t="s">
        <v>213</v>
      </c>
      <c r="H187" s="201" t="n">
        <v>0.549</v>
      </c>
      <c r="I187" s="202"/>
      <c r="J187" s="203" t="n">
        <f aca="false">ROUND(I187*H187,2)</f>
        <v>0</v>
      </c>
      <c r="K187" s="204"/>
      <c r="L187" s="25"/>
      <c r="M187" s="205"/>
      <c r="N187" s="206" t="s">
        <v>43</v>
      </c>
      <c r="O187" s="67"/>
      <c r="P187" s="207" t="n">
        <f aca="false">O187*H187</f>
        <v>0</v>
      </c>
      <c r="Q187" s="207" t="n">
        <v>0</v>
      </c>
      <c r="R187" s="207" t="n">
        <f aca="false">Q187*H187</f>
        <v>0</v>
      </c>
      <c r="S187" s="207" t="n">
        <v>1.875</v>
      </c>
      <c r="T187" s="208" t="n">
        <f aca="false">S187*H187</f>
        <v>1.029375</v>
      </c>
      <c r="U187" s="24"/>
      <c r="V187" s="24"/>
      <c r="W187" s="24"/>
      <c r="X187" s="24"/>
      <c r="Y187" s="24"/>
      <c r="Z187" s="24"/>
      <c r="AA187" s="24"/>
      <c r="AB187" s="24"/>
      <c r="AC187" s="24"/>
      <c r="AD187" s="24"/>
      <c r="AE187" s="24"/>
      <c r="AR187" s="209" t="s">
        <v>162</v>
      </c>
      <c r="AT187" s="209" t="s">
        <v>158</v>
      </c>
      <c r="AU187" s="209" t="s">
        <v>90</v>
      </c>
      <c r="AY187" s="3" t="s">
        <v>155</v>
      </c>
      <c r="BE187" s="125" t="n">
        <f aca="false">IF(N187="základná",J187,0)</f>
        <v>0</v>
      </c>
      <c r="BF187" s="125" t="n">
        <f aca="false">IF(N187="znížená",J187,0)</f>
        <v>0</v>
      </c>
      <c r="BG187" s="125" t="n">
        <f aca="false">IF(N187="zákl. prenesená",J187,0)</f>
        <v>0</v>
      </c>
      <c r="BH187" s="125" t="n">
        <f aca="false">IF(N187="zníž. prenesená",J187,0)</f>
        <v>0</v>
      </c>
      <c r="BI187" s="125" t="n">
        <f aca="false">IF(N187="nulová",J187,0)</f>
        <v>0</v>
      </c>
      <c r="BJ187" s="3" t="s">
        <v>90</v>
      </c>
      <c r="BK187" s="125" t="n">
        <f aca="false">ROUND(I187*H187,2)</f>
        <v>0</v>
      </c>
      <c r="BL187" s="3" t="s">
        <v>162</v>
      </c>
      <c r="BM187" s="209" t="s">
        <v>314</v>
      </c>
    </row>
    <row r="188" s="26" customFormat="true" ht="22.2" hidden="false" customHeight="true" outlineLevel="0" collapsed="false">
      <c r="A188" s="24"/>
      <c r="B188" s="196"/>
      <c r="C188" s="197" t="s">
        <v>315</v>
      </c>
      <c r="D188" s="197" t="s">
        <v>158</v>
      </c>
      <c r="E188" s="198" t="s">
        <v>316</v>
      </c>
      <c r="F188" s="199" t="s">
        <v>317</v>
      </c>
      <c r="G188" s="200" t="s">
        <v>177</v>
      </c>
      <c r="H188" s="201" t="n">
        <v>1.25</v>
      </c>
      <c r="I188" s="202"/>
      <c r="J188" s="203" t="n">
        <f aca="false">ROUND(I188*H188,2)</f>
        <v>0</v>
      </c>
      <c r="K188" s="204"/>
      <c r="L188" s="25"/>
      <c r="M188" s="205"/>
      <c r="N188" s="206" t="s">
        <v>43</v>
      </c>
      <c r="O188" s="67"/>
      <c r="P188" s="207" t="n">
        <f aca="false">O188*H188</f>
        <v>0</v>
      </c>
      <c r="Q188" s="207" t="n">
        <v>0</v>
      </c>
      <c r="R188" s="207" t="n">
        <f aca="false">Q188*H188</f>
        <v>0</v>
      </c>
      <c r="S188" s="207" t="n">
        <v>0.042</v>
      </c>
      <c r="T188" s="208" t="n">
        <f aca="false">S188*H188</f>
        <v>0.0525</v>
      </c>
      <c r="U188" s="24"/>
      <c r="V188" s="24"/>
      <c r="W188" s="24"/>
      <c r="X188" s="24"/>
      <c r="Y188" s="24"/>
      <c r="Z188" s="24"/>
      <c r="AA188" s="24"/>
      <c r="AB188" s="24"/>
      <c r="AC188" s="24"/>
      <c r="AD188" s="24"/>
      <c r="AE188" s="24"/>
      <c r="AR188" s="209" t="s">
        <v>162</v>
      </c>
      <c r="AT188" s="209" t="s">
        <v>158</v>
      </c>
      <c r="AU188" s="209" t="s">
        <v>90</v>
      </c>
      <c r="AY188" s="3" t="s">
        <v>155</v>
      </c>
      <c r="BE188" s="125" t="n">
        <f aca="false">IF(N188="základná",J188,0)</f>
        <v>0</v>
      </c>
      <c r="BF188" s="125" t="n">
        <f aca="false">IF(N188="znížená",J188,0)</f>
        <v>0</v>
      </c>
      <c r="BG188" s="125" t="n">
        <f aca="false">IF(N188="zákl. prenesená",J188,0)</f>
        <v>0</v>
      </c>
      <c r="BH188" s="125" t="n">
        <f aca="false">IF(N188="zníž. prenesená",J188,0)</f>
        <v>0</v>
      </c>
      <c r="BI188" s="125" t="n">
        <f aca="false">IF(N188="nulová",J188,0)</f>
        <v>0</v>
      </c>
      <c r="BJ188" s="3" t="s">
        <v>90</v>
      </c>
      <c r="BK188" s="125" t="n">
        <f aca="false">ROUND(I188*H188,2)</f>
        <v>0</v>
      </c>
      <c r="BL188" s="3" t="s">
        <v>162</v>
      </c>
      <c r="BM188" s="209" t="s">
        <v>318</v>
      </c>
    </row>
    <row r="189" s="26" customFormat="true" ht="22.2" hidden="false" customHeight="true" outlineLevel="0" collapsed="false">
      <c r="A189" s="24"/>
      <c r="B189" s="196"/>
      <c r="C189" s="197" t="s">
        <v>319</v>
      </c>
      <c r="D189" s="197" t="s">
        <v>158</v>
      </c>
      <c r="E189" s="198" t="s">
        <v>320</v>
      </c>
      <c r="F189" s="199" t="s">
        <v>321</v>
      </c>
      <c r="G189" s="200" t="s">
        <v>177</v>
      </c>
      <c r="H189" s="201" t="n">
        <v>4.2</v>
      </c>
      <c r="I189" s="202"/>
      <c r="J189" s="203" t="n">
        <f aca="false">ROUND(I189*H189,2)</f>
        <v>0</v>
      </c>
      <c r="K189" s="204"/>
      <c r="L189" s="25"/>
      <c r="M189" s="205"/>
      <c r="N189" s="206" t="s">
        <v>43</v>
      </c>
      <c r="O189" s="67"/>
      <c r="P189" s="207" t="n">
        <f aca="false">O189*H189</f>
        <v>0</v>
      </c>
      <c r="Q189" s="207" t="n">
        <v>0</v>
      </c>
      <c r="R189" s="207" t="n">
        <f aca="false">Q189*H189</f>
        <v>0</v>
      </c>
      <c r="S189" s="207" t="n">
        <v>0</v>
      </c>
      <c r="T189" s="208" t="n">
        <f aca="false">S189*H189</f>
        <v>0</v>
      </c>
      <c r="U189" s="24"/>
      <c r="V189" s="24"/>
      <c r="W189" s="24"/>
      <c r="X189" s="24"/>
      <c r="Y189" s="24"/>
      <c r="Z189" s="24"/>
      <c r="AA189" s="24"/>
      <c r="AB189" s="24"/>
      <c r="AC189" s="24"/>
      <c r="AD189" s="24"/>
      <c r="AE189" s="24"/>
      <c r="AR189" s="209" t="s">
        <v>162</v>
      </c>
      <c r="AT189" s="209" t="s">
        <v>158</v>
      </c>
      <c r="AU189" s="209" t="s">
        <v>90</v>
      </c>
      <c r="AY189" s="3" t="s">
        <v>155</v>
      </c>
      <c r="BE189" s="125" t="n">
        <f aca="false">IF(N189="základná",J189,0)</f>
        <v>0</v>
      </c>
      <c r="BF189" s="125" t="n">
        <f aca="false">IF(N189="znížená",J189,0)</f>
        <v>0</v>
      </c>
      <c r="BG189" s="125" t="n">
        <f aca="false">IF(N189="zákl. prenesená",J189,0)</f>
        <v>0</v>
      </c>
      <c r="BH189" s="125" t="n">
        <f aca="false">IF(N189="zníž. prenesená",J189,0)</f>
        <v>0</v>
      </c>
      <c r="BI189" s="125" t="n">
        <f aca="false">IF(N189="nulová",J189,0)</f>
        <v>0</v>
      </c>
      <c r="BJ189" s="3" t="s">
        <v>90</v>
      </c>
      <c r="BK189" s="125" t="n">
        <f aca="false">ROUND(I189*H189,2)</f>
        <v>0</v>
      </c>
      <c r="BL189" s="3" t="s">
        <v>162</v>
      </c>
      <c r="BM189" s="209" t="s">
        <v>322</v>
      </c>
    </row>
    <row r="190" s="26" customFormat="true" ht="22.2" hidden="false" customHeight="true" outlineLevel="0" collapsed="false">
      <c r="A190" s="24"/>
      <c r="B190" s="196"/>
      <c r="C190" s="197" t="s">
        <v>323</v>
      </c>
      <c r="D190" s="197" t="s">
        <v>158</v>
      </c>
      <c r="E190" s="198" t="s">
        <v>324</v>
      </c>
      <c r="F190" s="199" t="s">
        <v>325</v>
      </c>
      <c r="G190" s="200" t="s">
        <v>177</v>
      </c>
      <c r="H190" s="201" t="n">
        <v>4.2</v>
      </c>
      <c r="I190" s="202"/>
      <c r="J190" s="203" t="n">
        <f aca="false">ROUND(I190*H190,2)</f>
        <v>0</v>
      </c>
      <c r="K190" s="204"/>
      <c r="L190" s="25"/>
      <c r="M190" s="205"/>
      <c r="N190" s="206" t="s">
        <v>43</v>
      </c>
      <c r="O190" s="67"/>
      <c r="P190" s="207" t="n">
        <f aca="false">O190*H190</f>
        <v>0</v>
      </c>
      <c r="Q190" s="207" t="n">
        <v>1E-005</v>
      </c>
      <c r="R190" s="207" t="n">
        <f aca="false">Q190*H190</f>
        <v>4.2E-005</v>
      </c>
      <c r="S190" s="207" t="n">
        <v>0</v>
      </c>
      <c r="T190" s="208" t="n">
        <f aca="false">S190*H190</f>
        <v>0</v>
      </c>
      <c r="U190" s="24"/>
      <c r="V190" s="24"/>
      <c r="W190" s="24"/>
      <c r="X190" s="24"/>
      <c r="Y190" s="24"/>
      <c r="Z190" s="24"/>
      <c r="AA190" s="24"/>
      <c r="AB190" s="24"/>
      <c r="AC190" s="24"/>
      <c r="AD190" s="24"/>
      <c r="AE190" s="24"/>
      <c r="AR190" s="209" t="s">
        <v>162</v>
      </c>
      <c r="AT190" s="209" t="s">
        <v>158</v>
      </c>
      <c r="AU190" s="209" t="s">
        <v>90</v>
      </c>
      <c r="AY190" s="3" t="s">
        <v>155</v>
      </c>
      <c r="BE190" s="125" t="n">
        <f aca="false">IF(N190="základná",J190,0)</f>
        <v>0</v>
      </c>
      <c r="BF190" s="125" t="n">
        <f aca="false">IF(N190="znížená",J190,0)</f>
        <v>0</v>
      </c>
      <c r="BG190" s="125" t="n">
        <f aca="false">IF(N190="zákl. prenesená",J190,0)</f>
        <v>0</v>
      </c>
      <c r="BH190" s="125" t="n">
        <f aca="false">IF(N190="zníž. prenesená",J190,0)</f>
        <v>0</v>
      </c>
      <c r="BI190" s="125" t="n">
        <f aca="false">IF(N190="nulová",J190,0)</f>
        <v>0</v>
      </c>
      <c r="BJ190" s="3" t="s">
        <v>90</v>
      </c>
      <c r="BK190" s="125" t="n">
        <f aca="false">ROUND(I190*H190,2)</f>
        <v>0</v>
      </c>
      <c r="BL190" s="3" t="s">
        <v>162</v>
      </c>
      <c r="BM190" s="209" t="s">
        <v>326</v>
      </c>
    </row>
    <row r="191" s="26" customFormat="true" ht="34.8" hidden="false" customHeight="true" outlineLevel="0" collapsed="false">
      <c r="A191" s="24"/>
      <c r="B191" s="196"/>
      <c r="C191" s="197" t="s">
        <v>327</v>
      </c>
      <c r="D191" s="197" t="s">
        <v>158</v>
      </c>
      <c r="E191" s="198" t="s">
        <v>328</v>
      </c>
      <c r="F191" s="199" t="s">
        <v>329</v>
      </c>
      <c r="G191" s="200" t="s">
        <v>166</v>
      </c>
      <c r="H191" s="201" t="n">
        <v>19.525</v>
      </c>
      <c r="I191" s="202"/>
      <c r="J191" s="203" t="n">
        <f aca="false">ROUND(I191*H191,2)</f>
        <v>0</v>
      </c>
      <c r="K191" s="204"/>
      <c r="L191" s="25"/>
      <c r="M191" s="205"/>
      <c r="N191" s="206" t="s">
        <v>43</v>
      </c>
      <c r="O191" s="67"/>
      <c r="P191" s="207" t="n">
        <f aca="false">O191*H191</f>
        <v>0</v>
      </c>
      <c r="Q191" s="207" t="n">
        <v>0</v>
      </c>
      <c r="R191" s="207" t="n">
        <f aca="false">Q191*H191</f>
        <v>0</v>
      </c>
      <c r="S191" s="207" t="n">
        <v>0.068</v>
      </c>
      <c r="T191" s="208" t="n">
        <f aca="false">S191*H191</f>
        <v>1.3277</v>
      </c>
      <c r="U191" s="24"/>
      <c r="V191" s="24"/>
      <c r="W191" s="24"/>
      <c r="X191" s="24"/>
      <c r="Y191" s="24"/>
      <c r="Z191" s="24"/>
      <c r="AA191" s="24"/>
      <c r="AB191" s="24"/>
      <c r="AC191" s="24"/>
      <c r="AD191" s="24"/>
      <c r="AE191" s="24"/>
      <c r="AR191" s="209" t="s">
        <v>162</v>
      </c>
      <c r="AT191" s="209" t="s">
        <v>158</v>
      </c>
      <c r="AU191" s="209" t="s">
        <v>90</v>
      </c>
      <c r="AY191" s="3" t="s">
        <v>155</v>
      </c>
      <c r="BE191" s="125" t="n">
        <f aca="false">IF(N191="základná",J191,0)</f>
        <v>0</v>
      </c>
      <c r="BF191" s="125" t="n">
        <f aca="false">IF(N191="znížená",J191,0)</f>
        <v>0</v>
      </c>
      <c r="BG191" s="125" t="n">
        <f aca="false">IF(N191="zákl. prenesená",J191,0)</f>
        <v>0</v>
      </c>
      <c r="BH191" s="125" t="n">
        <f aca="false">IF(N191="zníž. prenesená",J191,0)</f>
        <v>0</v>
      </c>
      <c r="BI191" s="125" t="n">
        <f aca="false">IF(N191="nulová",J191,0)</f>
        <v>0</v>
      </c>
      <c r="BJ191" s="3" t="s">
        <v>90</v>
      </c>
      <c r="BK191" s="125" t="n">
        <f aca="false">ROUND(I191*H191,2)</f>
        <v>0</v>
      </c>
      <c r="BL191" s="3" t="s">
        <v>162</v>
      </c>
      <c r="BM191" s="209" t="s">
        <v>330</v>
      </c>
    </row>
    <row r="192" s="26" customFormat="true" ht="19.8" hidden="false" customHeight="true" outlineLevel="0" collapsed="false">
      <c r="A192" s="24"/>
      <c r="B192" s="196"/>
      <c r="C192" s="197" t="s">
        <v>331</v>
      </c>
      <c r="D192" s="197" t="s">
        <v>158</v>
      </c>
      <c r="E192" s="198" t="s">
        <v>332</v>
      </c>
      <c r="F192" s="199" t="s">
        <v>333</v>
      </c>
      <c r="G192" s="200" t="s">
        <v>161</v>
      </c>
      <c r="H192" s="201" t="n">
        <v>10.232</v>
      </c>
      <c r="I192" s="202"/>
      <c r="J192" s="203" t="n">
        <f aca="false">ROUND(I192*H192,2)</f>
        <v>0</v>
      </c>
      <c r="K192" s="204"/>
      <c r="L192" s="25"/>
      <c r="M192" s="205"/>
      <c r="N192" s="206" t="s">
        <v>43</v>
      </c>
      <c r="O192" s="67"/>
      <c r="P192" s="207" t="n">
        <f aca="false">O192*H192</f>
        <v>0</v>
      </c>
      <c r="Q192" s="207" t="n">
        <v>0</v>
      </c>
      <c r="R192" s="207" t="n">
        <f aca="false">Q192*H192</f>
        <v>0</v>
      </c>
      <c r="S192" s="207" t="n">
        <v>0</v>
      </c>
      <c r="T192" s="208" t="n">
        <f aca="false">S192*H192</f>
        <v>0</v>
      </c>
      <c r="U192" s="24"/>
      <c r="V192" s="24"/>
      <c r="W192" s="24"/>
      <c r="X192" s="24"/>
      <c r="Y192" s="24"/>
      <c r="Z192" s="24"/>
      <c r="AA192" s="24"/>
      <c r="AB192" s="24"/>
      <c r="AC192" s="24"/>
      <c r="AD192" s="24"/>
      <c r="AE192" s="24"/>
      <c r="AR192" s="209" t="s">
        <v>162</v>
      </c>
      <c r="AT192" s="209" t="s">
        <v>158</v>
      </c>
      <c r="AU192" s="209" t="s">
        <v>90</v>
      </c>
      <c r="AY192" s="3" t="s">
        <v>155</v>
      </c>
      <c r="BE192" s="125" t="n">
        <f aca="false">IF(N192="základná",J192,0)</f>
        <v>0</v>
      </c>
      <c r="BF192" s="125" t="n">
        <f aca="false">IF(N192="znížená",J192,0)</f>
        <v>0</v>
      </c>
      <c r="BG192" s="125" t="n">
        <f aca="false">IF(N192="zákl. prenesená",J192,0)</f>
        <v>0</v>
      </c>
      <c r="BH192" s="125" t="n">
        <f aca="false">IF(N192="zníž. prenesená",J192,0)</f>
        <v>0</v>
      </c>
      <c r="BI192" s="125" t="n">
        <f aca="false">IF(N192="nulová",J192,0)</f>
        <v>0</v>
      </c>
      <c r="BJ192" s="3" t="s">
        <v>90</v>
      </c>
      <c r="BK192" s="125" t="n">
        <f aca="false">ROUND(I192*H192,2)</f>
        <v>0</v>
      </c>
      <c r="BL192" s="3" t="s">
        <v>162</v>
      </c>
      <c r="BM192" s="209" t="s">
        <v>334</v>
      </c>
    </row>
    <row r="193" s="26" customFormat="true" ht="22.2" hidden="false" customHeight="true" outlineLevel="0" collapsed="false">
      <c r="A193" s="24"/>
      <c r="B193" s="196"/>
      <c r="C193" s="197" t="s">
        <v>335</v>
      </c>
      <c r="D193" s="197" t="s">
        <v>158</v>
      </c>
      <c r="E193" s="198" t="s">
        <v>336</v>
      </c>
      <c r="F193" s="199" t="s">
        <v>337</v>
      </c>
      <c r="G193" s="200" t="s">
        <v>161</v>
      </c>
      <c r="H193" s="201" t="n">
        <v>92.088</v>
      </c>
      <c r="I193" s="202"/>
      <c r="J193" s="203" t="n">
        <f aca="false">ROUND(I193*H193,2)</f>
        <v>0</v>
      </c>
      <c r="K193" s="204"/>
      <c r="L193" s="25"/>
      <c r="M193" s="205"/>
      <c r="N193" s="206" t="s">
        <v>43</v>
      </c>
      <c r="O193" s="67"/>
      <c r="P193" s="207" t="n">
        <f aca="false">O193*H193</f>
        <v>0</v>
      </c>
      <c r="Q193" s="207" t="n">
        <v>0</v>
      </c>
      <c r="R193" s="207" t="n">
        <f aca="false">Q193*H193</f>
        <v>0</v>
      </c>
      <c r="S193" s="207" t="n">
        <v>0</v>
      </c>
      <c r="T193" s="208" t="n">
        <f aca="false">S193*H193</f>
        <v>0</v>
      </c>
      <c r="U193" s="24"/>
      <c r="V193" s="24"/>
      <c r="W193" s="24"/>
      <c r="X193" s="24"/>
      <c r="Y193" s="24"/>
      <c r="Z193" s="24"/>
      <c r="AA193" s="24"/>
      <c r="AB193" s="24"/>
      <c r="AC193" s="24"/>
      <c r="AD193" s="24"/>
      <c r="AE193" s="24"/>
      <c r="AR193" s="209" t="s">
        <v>162</v>
      </c>
      <c r="AT193" s="209" t="s">
        <v>158</v>
      </c>
      <c r="AU193" s="209" t="s">
        <v>90</v>
      </c>
      <c r="AY193" s="3" t="s">
        <v>155</v>
      </c>
      <c r="BE193" s="125" t="n">
        <f aca="false">IF(N193="základná",J193,0)</f>
        <v>0</v>
      </c>
      <c r="BF193" s="125" t="n">
        <f aca="false">IF(N193="znížená",J193,0)</f>
        <v>0</v>
      </c>
      <c r="BG193" s="125" t="n">
        <f aca="false">IF(N193="zákl. prenesená",J193,0)</f>
        <v>0</v>
      </c>
      <c r="BH193" s="125" t="n">
        <f aca="false">IF(N193="zníž. prenesená",J193,0)</f>
        <v>0</v>
      </c>
      <c r="BI193" s="125" t="n">
        <f aca="false">IF(N193="nulová",J193,0)</f>
        <v>0</v>
      </c>
      <c r="BJ193" s="3" t="s">
        <v>90</v>
      </c>
      <c r="BK193" s="125" t="n">
        <f aca="false">ROUND(I193*H193,2)</f>
        <v>0</v>
      </c>
      <c r="BL193" s="3" t="s">
        <v>162</v>
      </c>
      <c r="BM193" s="209" t="s">
        <v>338</v>
      </c>
    </row>
    <row r="194" s="26" customFormat="true" ht="22.2" hidden="false" customHeight="true" outlineLevel="0" collapsed="false">
      <c r="A194" s="24"/>
      <c r="B194" s="196"/>
      <c r="C194" s="197" t="s">
        <v>339</v>
      </c>
      <c r="D194" s="197" t="s">
        <v>158</v>
      </c>
      <c r="E194" s="198" t="s">
        <v>340</v>
      </c>
      <c r="F194" s="199" t="s">
        <v>341</v>
      </c>
      <c r="G194" s="200" t="s">
        <v>161</v>
      </c>
      <c r="H194" s="201" t="n">
        <v>10.232</v>
      </c>
      <c r="I194" s="202"/>
      <c r="J194" s="203" t="n">
        <f aca="false">ROUND(I194*H194,2)</f>
        <v>0</v>
      </c>
      <c r="K194" s="204"/>
      <c r="L194" s="25"/>
      <c r="M194" s="205"/>
      <c r="N194" s="206" t="s">
        <v>43</v>
      </c>
      <c r="O194" s="67"/>
      <c r="P194" s="207" t="n">
        <f aca="false">O194*H194</f>
        <v>0</v>
      </c>
      <c r="Q194" s="207" t="n">
        <v>0</v>
      </c>
      <c r="R194" s="207" t="n">
        <f aca="false">Q194*H194</f>
        <v>0</v>
      </c>
      <c r="S194" s="207" t="n">
        <v>0</v>
      </c>
      <c r="T194" s="208" t="n">
        <f aca="false">S194*H194</f>
        <v>0</v>
      </c>
      <c r="U194" s="24"/>
      <c r="V194" s="24"/>
      <c r="W194" s="24"/>
      <c r="X194" s="24"/>
      <c r="Y194" s="24"/>
      <c r="Z194" s="24"/>
      <c r="AA194" s="24"/>
      <c r="AB194" s="24"/>
      <c r="AC194" s="24"/>
      <c r="AD194" s="24"/>
      <c r="AE194" s="24"/>
      <c r="AR194" s="209" t="s">
        <v>162</v>
      </c>
      <c r="AT194" s="209" t="s">
        <v>158</v>
      </c>
      <c r="AU194" s="209" t="s">
        <v>90</v>
      </c>
      <c r="AY194" s="3" t="s">
        <v>155</v>
      </c>
      <c r="BE194" s="125" t="n">
        <f aca="false">IF(N194="základná",J194,0)</f>
        <v>0</v>
      </c>
      <c r="BF194" s="125" t="n">
        <f aca="false">IF(N194="znížená",J194,0)</f>
        <v>0</v>
      </c>
      <c r="BG194" s="125" t="n">
        <f aca="false">IF(N194="zákl. prenesená",J194,0)</f>
        <v>0</v>
      </c>
      <c r="BH194" s="125" t="n">
        <f aca="false">IF(N194="zníž. prenesená",J194,0)</f>
        <v>0</v>
      </c>
      <c r="BI194" s="125" t="n">
        <f aca="false">IF(N194="nulová",J194,0)</f>
        <v>0</v>
      </c>
      <c r="BJ194" s="3" t="s">
        <v>90</v>
      </c>
      <c r="BK194" s="125" t="n">
        <f aca="false">ROUND(I194*H194,2)</f>
        <v>0</v>
      </c>
      <c r="BL194" s="3" t="s">
        <v>162</v>
      </c>
      <c r="BM194" s="209" t="s">
        <v>342</v>
      </c>
    </row>
    <row r="195" s="26" customFormat="true" ht="22.2" hidden="false" customHeight="true" outlineLevel="0" collapsed="false">
      <c r="A195" s="24"/>
      <c r="B195" s="196"/>
      <c r="C195" s="197" t="s">
        <v>343</v>
      </c>
      <c r="D195" s="197" t="s">
        <v>158</v>
      </c>
      <c r="E195" s="198" t="s">
        <v>344</v>
      </c>
      <c r="F195" s="199" t="s">
        <v>345</v>
      </c>
      <c r="G195" s="200" t="s">
        <v>161</v>
      </c>
      <c r="H195" s="201" t="n">
        <v>194.408</v>
      </c>
      <c r="I195" s="202"/>
      <c r="J195" s="203" t="n">
        <f aca="false">ROUND(I195*H195,2)</f>
        <v>0</v>
      </c>
      <c r="K195" s="204"/>
      <c r="L195" s="25"/>
      <c r="M195" s="205"/>
      <c r="N195" s="206" t="s">
        <v>43</v>
      </c>
      <c r="O195" s="67"/>
      <c r="P195" s="207" t="n">
        <f aca="false">O195*H195</f>
        <v>0</v>
      </c>
      <c r="Q195" s="207" t="n">
        <v>0</v>
      </c>
      <c r="R195" s="207" t="n">
        <f aca="false">Q195*H195</f>
        <v>0</v>
      </c>
      <c r="S195" s="207" t="n">
        <v>0</v>
      </c>
      <c r="T195" s="208" t="n">
        <f aca="false">S195*H195</f>
        <v>0</v>
      </c>
      <c r="U195" s="24"/>
      <c r="V195" s="24"/>
      <c r="W195" s="24"/>
      <c r="X195" s="24"/>
      <c r="Y195" s="24"/>
      <c r="Z195" s="24"/>
      <c r="AA195" s="24"/>
      <c r="AB195" s="24"/>
      <c r="AC195" s="24"/>
      <c r="AD195" s="24"/>
      <c r="AE195" s="24"/>
      <c r="AR195" s="209" t="s">
        <v>162</v>
      </c>
      <c r="AT195" s="209" t="s">
        <v>158</v>
      </c>
      <c r="AU195" s="209" t="s">
        <v>90</v>
      </c>
      <c r="AY195" s="3" t="s">
        <v>155</v>
      </c>
      <c r="BE195" s="125" t="n">
        <f aca="false">IF(N195="základná",J195,0)</f>
        <v>0</v>
      </c>
      <c r="BF195" s="125" t="n">
        <f aca="false">IF(N195="znížená",J195,0)</f>
        <v>0</v>
      </c>
      <c r="BG195" s="125" t="n">
        <f aca="false">IF(N195="zákl. prenesená",J195,0)</f>
        <v>0</v>
      </c>
      <c r="BH195" s="125" t="n">
        <f aca="false">IF(N195="zníž. prenesená",J195,0)</f>
        <v>0</v>
      </c>
      <c r="BI195" s="125" t="n">
        <f aca="false">IF(N195="nulová",J195,0)</f>
        <v>0</v>
      </c>
      <c r="BJ195" s="3" t="s">
        <v>90</v>
      </c>
      <c r="BK195" s="125" t="n">
        <f aca="false">ROUND(I195*H195,2)</f>
        <v>0</v>
      </c>
      <c r="BL195" s="3" t="s">
        <v>162</v>
      </c>
      <c r="BM195" s="209" t="s">
        <v>346</v>
      </c>
    </row>
    <row r="196" s="26" customFormat="true" ht="22.2" hidden="false" customHeight="true" outlineLevel="0" collapsed="false">
      <c r="A196" s="24"/>
      <c r="B196" s="196"/>
      <c r="C196" s="197" t="s">
        <v>347</v>
      </c>
      <c r="D196" s="197" t="s">
        <v>158</v>
      </c>
      <c r="E196" s="198" t="s">
        <v>348</v>
      </c>
      <c r="F196" s="199" t="s">
        <v>349</v>
      </c>
      <c r="G196" s="200" t="s">
        <v>161</v>
      </c>
      <c r="H196" s="201" t="n">
        <v>10.232</v>
      </c>
      <c r="I196" s="202"/>
      <c r="J196" s="203" t="n">
        <f aca="false">ROUND(I196*H196,2)</f>
        <v>0</v>
      </c>
      <c r="K196" s="204"/>
      <c r="L196" s="25"/>
      <c r="M196" s="205"/>
      <c r="N196" s="206" t="s">
        <v>43</v>
      </c>
      <c r="O196" s="67"/>
      <c r="P196" s="207" t="n">
        <f aca="false">O196*H196</f>
        <v>0</v>
      </c>
      <c r="Q196" s="207" t="n">
        <v>0</v>
      </c>
      <c r="R196" s="207" t="n">
        <f aca="false">Q196*H196</f>
        <v>0</v>
      </c>
      <c r="S196" s="207" t="n">
        <v>0</v>
      </c>
      <c r="T196" s="208" t="n">
        <f aca="false">S196*H196</f>
        <v>0</v>
      </c>
      <c r="U196" s="24"/>
      <c r="V196" s="24"/>
      <c r="W196" s="24"/>
      <c r="X196" s="24"/>
      <c r="Y196" s="24"/>
      <c r="Z196" s="24"/>
      <c r="AA196" s="24"/>
      <c r="AB196" s="24"/>
      <c r="AC196" s="24"/>
      <c r="AD196" s="24"/>
      <c r="AE196" s="24"/>
      <c r="AR196" s="209" t="s">
        <v>162</v>
      </c>
      <c r="AT196" s="209" t="s">
        <v>158</v>
      </c>
      <c r="AU196" s="209" t="s">
        <v>90</v>
      </c>
      <c r="AY196" s="3" t="s">
        <v>155</v>
      </c>
      <c r="BE196" s="125" t="n">
        <f aca="false">IF(N196="základná",J196,0)</f>
        <v>0</v>
      </c>
      <c r="BF196" s="125" t="n">
        <f aca="false">IF(N196="znížená",J196,0)</f>
        <v>0</v>
      </c>
      <c r="BG196" s="125" t="n">
        <f aca="false">IF(N196="zákl. prenesená",J196,0)</f>
        <v>0</v>
      </c>
      <c r="BH196" s="125" t="n">
        <f aca="false">IF(N196="zníž. prenesená",J196,0)</f>
        <v>0</v>
      </c>
      <c r="BI196" s="125" t="n">
        <f aca="false">IF(N196="nulová",J196,0)</f>
        <v>0</v>
      </c>
      <c r="BJ196" s="3" t="s">
        <v>90</v>
      </c>
      <c r="BK196" s="125" t="n">
        <f aca="false">ROUND(I196*H196,2)</f>
        <v>0</v>
      </c>
      <c r="BL196" s="3" t="s">
        <v>162</v>
      </c>
      <c r="BM196" s="209" t="s">
        <v>350</v>
      </c>
    </row>
    <row r="197" s="26" customFormat="true" ht="30" hidden="false" customHeight="true" outlineLevel="0" collapsed="false">
      <c r="A197" s="24"/>
      <c r="B197" s="196"/>
      <c r="C197" s="197" t="s">
        <v>351</v>
      </c>
      <c r="D197" s="197" t="s">
        <v>158</v>
      </c>
      <c r="E197" s="198" t="s">
        <v>352</v>
      </c>
      <c r="F197" s="199" t="s">
        <v>353</v>
      </c>
      <c r="G197" s="200" t="s">
        <v>354</v>
      </c>
      <c r="H197" s="201" t="n">
        <v>8</v>
      </c>
      <c r="I197" s="202"/>
      <c r="J197" s="203" t="n">
        <f aca="false">ROUND(I197*H197,2)</f>
        <v>0</v>
      </c>
      <c r="K197" s="204"/>
      <c r="L197" s="25"/>
      <c r="M197" s="205"/>
      <c r="N197" s="206" t="s">
        <v>43</v>
      </c>
      <c r="O197" s="67"/>
      <c r="P197" s="207" t="n">
        <f aca="false">O197*H197</f>
        <v>0</v>
      </c>
      <c r="Q197" s="207" t="n">
        <v>0</v>
      </c>
      <c r="R197" s="207" t="n">
        <f aca="false">Q197*H197</f>
        <v>0</v>
      </c>
      <c r="S197" s="207" t="n">
        <v>0</v>
      </c>
      <c r="T197" s="208" t="n">
        <f aca="false">S197*H197</f>
        <v>0</v>
      </c>
      <c r="U197" s="24"/>
      <c r="V197" s="24"/>
      <c r="W197" s="24"/>
      <c r="X197" s="24"/>
      <c r="Y197" s="24"/>
      <c r="Z197" s="24"/>
      <c r="AA197" s="24"/>
      <c r="AB197" s="24"/>
      <c r="AC197" s="24"/>
      <c r="AD197" s="24"/>
      <c r="AE197" s="24"/>
      <c r="AR197" s="209" t="s">
        <v>162</v>
      </c>
      <c r="AT197" s="209" t="s">
        <v>158</v>
      </c>
      <c r="AU197" s="209" t="s">
        <v>90</v>
      </c>
      <c r="AY197" s="3" t="s">
        <v>155</v>
      </c>
      <c r="BE197" s="125" t="n">
        <f aca="false">IF(N197="základná",J197,0)</f>
        <v>0</v>
      </c>
      <c r="BF197" s="125" t="n">
        <f aca="false">IF(N197="znížená",J197,0)</f>
        <v>0</v>
      </c>
      <c r="BG197" s="125" t="n">
        <f aca="false">IF(N197="zákl. prenesená",J197,0)</f>
        <v>0</v>
      </c>
      <c r="BH197" s="125" t="n">
        <f aca="false">IF(N197="zníž. prenesená",J197,0)</f>
        <v>0</v>
      </c>
      <c r="BI197" s="125" t="n">
        <f aca="false">IF(N197="nulová",J197,0)</f>
        <v>0</v>
      </c>
      <c r="BJ197" s="3" t="s">
        <v>90</v>
      </c>
      <c r="BK197" s="125" t="n">
        <f aca="false">ROUND(I197*H197,2)</f>
        <v>0</v>
      </c>
      <c r="BL197" s="3" t="s">
        <v>162</v>
      </c>
      <c r="BM197" s="209" t="s">
        <v>355</v>
      </c>
    </row>
    <row r="198" s="182" customFormat="true" ht="22.8" hidden="false" customHeight="true" outlineLevel="0" collapsed="false">
      <c r="B198" s="183"/>
      <c r="D198" s="184" t="s">
        <v>76</v>
      </c>
      <c r="E198" s="194" t="s">
        <v>356</v>
      </c>
      <c r="F198" s="194" t="s">
        <v>357</v>
      </c>
      <c r="I198" s="186"/>
      <c r="J198" s="195" t="n">
        <f aca="false">BK198</f>
        <v>0</v>
      </c>
      <c r="L198" s="183"/>
      <c r="M198" s="188"/>
      <c r="N198" s="189"/>
      <c r="O198" s="189"/>
      <c r="P198" s="190" t="n">
        <f aca="false">P199</f>
        <v>0</v>
      </c>
      <c r="Q198" s="189"/>
      <c r="R198" s="190" t="n">
        <f aca="false">R199</f>
        <v>0</v>
      </c>
      <c r="S198" s="189"/>
      <c r="T198" s="191" t="n">
        <f aca="false">T199</f>
        <v>0</v>
      </c>
      <c r="AR198" s="184" t="s">
        <v>84</v>
      </c>
      <c r="AT198" s="192" t="s">
        <v>76</v>
      </c>
      <c r="AU198" s="192" t="s">
        <v>84</v>
      </c>
      <c r="AY198" s="184" t="s">
        <v>155</v>
      </c>
      <c r="BK198" s="193" t="n">
        <f aca="false">BK199</f>
        <v>0</v>
      </c>
    </row>
    <row r="199" s="26" customFormat="true" ht="22.2" hidden="false" customHeight="true" outlineLevel="0" collapsed="false">
      <c r="A199" s="24"/>
      <c r="B199" s="196"/>
      <c r="C199" s="197" t="s">
        <v>358</v>
      </c>
      <c r="D199" s="197" t="s">
        <v>158</v>
      </c>
      <c r="E199" s="198" t="s">
        <v>359</v>
      </c>
      <c r="F199" s="199" t="s">
        <v>360</v>
      </c>
      <c r="G199" s="200" t="s">
        <v>161</v>
      </c>
      <c r="H199" s="201" t="n">
        <v>2.905</v>
      </c>
      <c r="I199" s="202"/>
      <c r="J199" s="203" t="n">
        <f aca="false">ROUND(I199*H199,2)</f>
        <v>0</v>
      </c>
      <c r="K199" s="204"/>
      <c r="L199" s="25"/>
      <c r="M199" s="205"/>
      <c r="N199" s="206" t="s">
        <v>43</v>
      </c>
      <c r="O199" s="67"/>
      <c r="P199" s="207" t="n">
        <f aca="false">O199*H199</f>
        <v>0</v>
      </c>
      <c r="Q199" s="207" t="n">
        <v>0</v>
      </c>
      <c r="R199" s="207" t="n">
        <f aca="false">Q199*H199</f>
        <v>0</v>
      </c>
      <c r="S199" s="207" t="n">
        <v>0</v>
      </c>
      <c r="T199" s="208" t="n">
        <f aca="false">S199*H199</f>
        <v>0</v>
      </c>
      <c r="U199" s="24"/>
      <c r="V199" s="24"/>
      <c r="W199" s="24"/>
      <c r="X199" s="24"/>
      <c r="Y199" s="24"/>
      <c r="Z199" s="24"/>
      <c r="AA199" s="24"/>
      <c r="AB199" s="24"/>
      <c r="AC199" s="24"/>
      <c r="AD199" s="24"/>
      <c r="AE199" s="24"/>
      <c r="AR199" s="209" t="s">
        <v>162</v>
      </c>
      <c r="AT199" s="209" t="s">
        <v>158</v>
      </c>
      <c r="AU199" s="209" t="s">
        <v>90</v>
      </c>
      <c r="AY199" s="3" t="s">
        <v>155</v>
      </c>
      <c r="BE199" s="125" t="n">
        <f aca="false">IF(N199="základná",J199,0)</f>
        <v>0</v>
      </c>
      <c r="BF199" s="125" t="n">
        <f aca="false">IF(N199="znížená",J199,0)</f>
        <v>0</v>
      </c>
      <c r="BG199" s="125" t="n">
        <f aca="false">IF(N199="zákl. prenesená",J199,0)</f>
        <v>0</v>
      </c>
      <c r="BH199" s="125" t="n">
        <f aca="false">IF(N199="zníž. prenesená",J199,0)</f>
        <v>0</v>
      </c>
      <c r="BI199" s="125" t="n">
        <f aca="false">IF(N199="nulová",J199,0)</f>
        <v>0</v>
      </c>
      <c r="BJ199" s="3" t="s">
        <v>90</v>
      </c>
      <c r="BK199" s="125" t="n">
        <f aca="false">ROUND(I199*H199,2)</f>
        <v>0</v>
      </c>
      <c r="BL199" s="3" t="s">
        <v>162</v>
      </c>
      <c r="BM199" s="209" t="s">
        <v>361</v>
      </c>
    </row>
    <row r="200" s="182" customFormat="true" ht="25.95" hidden="false" customHeight="true" outlineLevel="0" collapsed="false">
      <c r="B200" s="183"/>
      <c r="D200" s="184" t="s">
        <v>76</v>
      </c>
      <c r="E200" s="185" t="s">
        <v>362</v>
      </c>
      <c r="F200" s="185" t="s">
        <v>363</v>
      </c>
      <c r="I200" s="186"/>
      <c r="J200" s="187" t="n">
        <f aca="false">BK200</f>
        <v>0</v>
      </c>
      <c r="L200" s="183"/>
      <c r="M200" s="188"/>
      <c r="N200" s="189"/>
      <c r="O200" s="189"/>
      <c r="P200" s="190" t="n">
        <f aca="false">P201+P209+P213+P226+P230+P246+P251+P258+P262+P280+P283+P289+P292+P302+P307+P310</f>
        <v>0</v>
      </c>
      <c r="Q200" s="189"/>
      <c r="R200" s="190" t="n">
        <f aca="false">R201+R209+R213+R226+R230+R246+R251+R258+R262+R280+R283+R289+R292+R302+R307+R310</f>
        <v>4.22196861</v>
      </c>
      <c r="S200" s="189"/>
      <c r="T200" s="191" t="n">
        <f aca="false">T201+T209+T213+T226+T230+T246+T251+T258+T262+T280+T283+T289+T292+T302+T307+T310</f>
        <v>1.0081075</v>
      </c>
      <c r="AR200" s="184" t="s">
        <v>90</v>
      </c>
      <c r="AT200" s="192" t="s">
        <v>76</v>
      </c>
      <c r="AU200" s="192" t="s">
        <v>77</v>
      </c>
      <c r="AY200" s="184" t="s">
        <v>155</v>
      </c>
      <c r="BK200" s="193" t="n">
        <f aca="false">BK201+BK209+BK213+BK226+BK230+BK246+BK251+BK258+BK262+BK280+BK283+BK289+BK292+BK302+BK307+BK310</f>
        <v>0</v>
      </c>
    </row>
    <row r="201" s="182" customFormat="true" ht="22.8" hidden="false" customHeight="true" outlineLevel="0" collapsed="false">
      <c r="B201" s="183"/>
      <c r="D201" s="184" t="s">
        <v>76</v>
      </c>
      <c r="E201" s="194" t="s">
        <v>364</v>
      </c>
      <c r="F201" s="194" t="s">
        <v>365</v>
      </c>
      <c r="I201" s="186"/>
      <c r="J201" s="195" t="n">
        <f aca="false">BK201</f>
        <v>0</v>
      </c>
      <c r="L201" s="183"/>
      <c r="M201" s="188"/>
      <c r="N201" s="189"/>
      <c r="O201" s="189"/>
      <c r="P201" s="190" t="n">
        <f aca="false">SUM(P202:P208)</f>
        <v>0</v>
      </c>
      <c r="Q201" s="189"/>
      <c r="R201" s="190" t="n">
        <f aca="false">SUM(R202:R208)</f>
        <v>0.0476595</v>
      </c>
      <c r="S201" s="189"/>
      <c r="T201" s="191" t="n">
        <f aca="false">SUM(T202:T208)</f>
        <v>0</v>
      </c>
      <c r="AR201" s="184" t="s">
        <v>90</v>
      </c>
      <c r="AT201" s="192" t="s">
        <v>76</v>
      </c>
      <c r="AU201" s="192" t="s">
        <v>84</v>
      </c>
      <c r="AY201" s="184" t="s">
        <v>155</v>
      </c>
      <c r="BK201" s="193" t="n">
        <f aca="false">SUM(BK202:BK208)</f>
        <v>0</v>
      </c>
    </row>
    <row r="202" s="26" customFormat="true" ht="22.2" hidden="false" customHeight="true" outlineLevel="0" collapsed="false">
      <c r="A202" s="24"/>
      <c r="B202" s="196"/>
      <c r="C202" s="197" t="s">
        <v>366</v>
      </c>
      <c r="D202" s="197" t="s">
        <v>158</v>
      </c>
      <c r="E202" s="198" t="s">
        <v>367</v>
      </c>
      <c r="F202" s="199" t="s">
        <v>368</v>
      </c>
      <c r="G202" s="200" t="s">
        <v>166</v>
      </c>
      <c r="H202" s="201" t="n">
        <v>1</v>
      </c>
      <c r="I202" s="202"/>
      <c r="J202" s="203" t="n">
        <f aca="false">ROUND(I202*H202,2)</f>
        <v>0</v>
      </c>
      <c r="K202" s="204"/>
      <c r="L202" s="25"/>
      <c r="M202" s="205"/>
      <c r="N202" s="206" t="s">
        <v>43</v>
      </c>
      <c r="O202" s="67"/>
      <c r="P202" s="207" t="n">
        <f aca="false">O202*H202</f>
        <v>0</v>
      </c>
      <c r="Q202" s="207" t="n">
        <v>0</v>
      </c>
      <c r="R202" s="207" t="n">
        <f aca="false">Q202*H202</f>
        <v>0</v>
      </c>
      <c r="S202" s="207" t="n">
        <v>0</v>
      </c>
      <c r="T202" s="208" t="n">
        <f aca="false">S202*H202</f>
        <v>0</v>
      </c>
      <c r="U202" s="24"/>
      <c r="V202" s="24"/>
      <c r="W202" s="24"/>
      <c r="X202" s="24"/>
      <c r="Y202" s="24"/>
      <c r="Z202" s="24"/>
      <c r="AA202" s="24"/>
      <c r="AB202" s="24"/>
      <c r="AC202" s="24"/>
      <c r="AD202" s="24"/>
      <c r="AE202" s="24"/>
      <c r="AR202" s="209" t="s">
        <v>223</v>
      </c>
      <c r="AT202" s="209" t="s">
        <v>158</v>
      </c>
      <c r="AU202" s="209" t="s">
        <v>90</v>
      </c>
      <c r="AY202" s="3" t="s">
        <v>155</v>
      </c>
      <c r="BE202" s="125" t="n">
        <f aca="false">IF(N202="základná",J202,0)</f>
        <v>0</v>
      </c>
      <c r="BF202" s="125" t="n">
        <f aca="false">IF(N202="znížená",J202,0)</f>
        <v>0</v>
      </c>
      <c r="BG202" s="125" t="n">
        <f aca="false">IF(N202="zákl. prenesená",J202,0)</f>
        <v>0</v>
      </c>
      <c r="BH202" s="125" t="n">
        <f aca="false">IF(N202="zníž. prenesená",J202,0)</f>
        <v>0</v>
      </c>
      <c r="BI202" s="125" t="n">
        <f aca="false">IF(N202="nulová",J202,0)</f>
        <v>0</v>
      </c>
      <c r="BJ202" s="3" t="s">
        <v>90</v>
      </c>
      <c r="BK202" s="125" t="n">
        <f aca="false">ROUND(I202*H202,2)</f>
        <v>0</v>
      </c>
      <c r="BL202" s="3" t="s">
        <v>223</v>
      </c>
      <c r="BM202" s="209" t="s">
        <v>369</v>
      </c>
    </row>
    <row r="203" s="26" customFormat="true" ht="14.4" hidden="false" customHeight="true" outlineLevel="0" collapsed="false">
      <c r="A203" s="24"/>
      <c r="B203" s="196"/>
      <c r="C203" s="210" t="s">
        <v>370</v>
      </c>
      <c r="D203" s="210" t="s">
        <v>232</v>
      </c>
      <c r="E203" s="211" t="s">
        <v>371</v>
      </c>
      <c r="F203" s="212" t="s">
        <v>372</v>
      </c>
      <c r="G203" s="213" t="s">
        <v>161</v>
      </c>
      <c r="H203" s="214" t="n">
        <v>0.001</v>
      </c>
      <c r="I203" s="215"/>
      <c r="J203" s="216" t="n">
        <f aca="false">ROUND(I203*H203,2)</f>
        <v>0</v>
      </c>
      <c r="K203" s="217"/>
      <c r="L203" s="218"/>
      <c r="M203" s="219"/>
      <c r="N203" s="220" t="s">
        <v>43</v>
      </c>
      <c r="O203" s="67"/>
      <c r="P203" s="207" t="n">
        <f aca="false">O203*H203</f>
        <v>0</v>
      </c>
      <c r="Q203" s="207" t="n">
        <v>1</v>
      </c>
      <c r="R203" s="207" t="n">
        <f aca="false">Q203*H203</f>
        <v>0.001</v>
      </c>
      <c r="S203" s="207" t="n">
        <v>0</v>
      </c>
      <c r="T203" s="208" t="n">
        <f aca="false">S203*H203</f>
        <v>0</v>
      </c>
      <c r="U203" s="24"/>
      <c r="V203" s="24"/>
      <c r="W203" s="24"/>
      <c r="X203" s="24"/>
      <c r="Y203" s="24"/>
      <c r="Z203" s="24"/>
      <c r="AA203" s="24"/>
      <c r="AB203" s="24"/>
      <c r="AC203" s="24"/>
      <c r="AD203" s="24"/>
      <c r="AE203" s="24"/>
      <c r="AR203" s="209" t="s">
        <v>287</v>
      </c>
      <c r="AT203" s="209" t="s">
        <v>232</v>
      </c>
      <c r="AU203" s="209" t="s">
        <v>90</v>
      </c>
      <c r="AY203" s="3" t="s">
        <v>155</v>
      </c>
      <c r="BE203" s="125" t="n">
        <f aca="false">IF(N203="základná",J203,0)</f>
        <v>0</v>
      </c>
      <c r="BF203" s="125" t="n">
        <f aca="false">IF(N203="znížená",J203,0)</f>
        <v>0</v>
      </c>
      <c r="BG203" s="125" t="n">
        <f aca="false">IF(N203="zákl. prenesená",J203,0)</f>
        <v>0</v>
      </c>
      <c r="BH203" s="125" t="n">
        <f aca="false">IF(N203="zníž. prenesená",J203,0)</f>
        <v>0</v>
      </c>
      <c r="BI203" s="125" t="n">
        <f aca="false">IF(N203="nulová",J203,0)</f>
        <v>0</v>
      </c>
      <c r="BJ203" s="3" t="s">
        <v>90</v>
      </c>
      <c r="BK203" s="125" t="n">
        <f aca="false">ROUND(I203*H203,2)</f>
        <v>0</v>
      </c>
      <c r="BL203" s="3" t="s">
        <v>223</v>
      </c>
      <c r="BM203" s="209" t="s">
        <v>373</v>
      </c>
    </row>
    <row r="204" s="26" customFormat="true" ht="22.2" hidden="false" customHeight="true" outlineLevel="0" collapsed="false">
      <c r="A204" s="24"/>
      <c r="B204" s="196"/>
      <c r="C204" s="197" t="s">
        <v>374</v>
      </c>
      <c r="D204" s="197" t="s">
        <v>158</v>
      </c>
      <c r="E204" s="198" t="s">
        <v>375</v>
      </c>
      <c r="F204" s="199" t="s">
        <v>376</v>
      </c>
      <c r="G204" s="200" t="s">
        <v>166</v>
      </c>
      <c r="H204" s="201" t="n">
        <v>1</v>
      </c>
      <c r="I204" s="202"/>
      <c r="J204" s="203" t="n">
        <f aca="false">ROUND(I204*H204,2)</f>
        <v>0</v>
      </c>
      <c r="K204" s="204"/>
      <c r="L204" s="25"/>
      <c r="M204" s="205"/>
      <c r="N204" s="206" t="s">
        <v>43</v>
      </c>
      <c r="O204" s="67"/>
      <c r="P204" s="207" t="n">
        <f aca="false">O204*H204</f>
        <v>0</v>
      </c>
      <c r="Q204" s="207" t="n">
        <v>0.00054</v>
      </c>
      <c r="R204" s="207" t="n">
        <f aca="false">Q204*H204</f>
        <v>0.00054</v>
      </c>
      <c r="S204" s="207" t="n">
        <v>0</v>
      </c>
      <c r="T204" s="208" t="n">
        <f aca="false">S204*H204</f>
        <v>0</v>
      </c>
      <c r="U204" s="24"/>
      <c r="V204" s="24"/>
      <c r="W204" s="24"/>
      <c r="X204" s="24"/>
      <c r="Y204" s="24"/>
      <c r="Z204" s="24"/>
      <c r="AA204" s="24"/>
      <c r="AB204" s="24"/>
      <c r="AC204" s="24"/>
      <c r="AD204" s="24"/>
      <c r="AE204" s="24"/>
      <c r="AR204" s="209" t="s">
        <v>223</v>
      </c>
      <c r="AT204" s="209" t="s">
        <v>158</v>
      </c>
      <c r="AU204" s="209" t="s">
        <v>90</v>
      </c>
      <c r="AY204" s="3" t="s">
        <v>155</v>
      </c>
      <c r="BE204" s="125" t="n">
        <f aca="false">IF(N204="základná",J204,0)</f>
        <v>0</v>
      </c>
      <c r="BF204" s="125" t="n">
        <f aca="false">IF(N204="znížená",J204,0)</f>
        <v>0</v>
      </c>
      <c r="BG204" s="125" t="n">
        <f aca="false">IF(N204="zákl. prenesená",J204,0)</f>
        <v>0</v>
      </c>
      <c r="BH204" s="125" t="n">
        <f aca="false">IF(N204="zníž. prenesená",J204,0)</f>
        <v>0</v>
      </c>
      <c r="BI204" s="125" t="n">
        <f aca="false">IF(N204="nulová",J204,0)</f>
        <v>0</v>
      </c>
      <c r="BJ204" s="3" t="s">
        <v>90</v>
      </c>
      <c r="BK204" s="125" t="n">
        <f aca="false">ROUND(I204*H204,2)</f>
        <v>0</v>
      </c>
      <c r="BL204" s="3" t="s">
        <v>223</v>
      </c>
      <c r="BM204" s="209" t="s">
        <v>377</v>
      </c>
    </row>
    <row r="205" s="26" customFormat="true" ht="22.2" hidden="false" customHeight="true" outlineLevel="0" collapsed="false">
      <c r="A205" s="24"/>
      <c r="B205" s="196"/>
      <c r="C205" s="210" t="s">
        <v>378</v>
      </c>
      <c r="D205" s="210" t="s">
        <v>232</v>
      </c>
      <c r="E205" s="211" t="s">
        <v>379</v>
      </c>
      <c r="F205" s="212" t="s">
        <v>380</v>
      </c>
      <c r="G205" s="213" t="s">
        <v>166</v>
      </c>
      <c r="H205" s="214" t="n">
        <v>1.15</v>
      </c>
      <c r="I205" s="215"/>
      <c r="J205" s="216" t="n">
        <f aca="false">ROUND(I205*H205,2)</f>
        <v>0</v>
      </c>
      <c r="K205" s="217"/>
      <c r="L205" s="218"/>
      <c r="M205" s="219"/>
      <c r="N205" s="220" t="s">
        <v>43</v>
      </c>
      <c r="O205" s="67"/>
      <c r="P205" s="207" t="n">
        <f aca="false">O205*H205</f>
        <v>0</v>
      </c>
      <c r="Q205" s="207" t="n">
        <v>0.00425</v>
      </c>
      <c r="R205" s="207" t="n">
        <f aca="false">Q205*H205</f>
        <v>0.0048875</v>
      </c>
      <c r="S205" s="207" t="n">
        <v>0</v>
      </c>
      <c r="T205" s="208" t="n">
        <f aca="false">S205*H205</f>
        <v>0</v>
      </c>
      <c r="U205" s="24"/>
      <c r="V205" s="24"/>
      <c r="W205" s="24"/>
      <c r="X205" s="24"/>
      <c r="Y205" s="24"/>
      <c r="Z205" s="24"/>
      <c r="AA205" s="24"/>
      <c r="AB205" s="24"/>
      <c r="AC205" s="24"/>
      <c r="AD205" s="24"/>
      <c r="AE205" s="24"/>
      <c r="AR205" s="209" t="s">
        <v>287</v>
      </c>
      <c r="AT205" s="209" t="s">
        <v>232</v>
      </c>
      <c r="AU205" s="209" t="s">
        <v>90</v>
      </c>
      <c r="AY205" s="3" t="s">
        <v>155</v>
      </c>
      <c r="BE205" s="125" t="n">
        <f aca="false">IF(N205="základná",J205,0)</f>
        <v>0</v>
      </c>
      <c r="BF205" s="125" t="n">
        <f aca="false">IF(N205="znížená",J205,0)</f>
        <v>0</v>
      </c>
      <c r="BG205" s="125" t="n">
        <f aca="false">IF(N205="zákl. prenesená",J205,0)</f>
        <v>0</v>
      </c>
      <c r="BH205" s="125" t="n">
        <f aca="false">IF(N205="zníž. prenesená",J205,0)</f>
        <v>0</v>
      </c>
      <c r="BI205" s="125" t="n">
        <f aca="false">IF(N205="nulová",J205,0)</f>
        <v>0</v>
      </c>
      <c r="BJ205" s="3" t="s">
        <v>90</v>
      </c>
      <c r="BK205" s="125" t="n">
        <f aca="false">ROUND(I205*H205,2)</f>
        <v>0</v>
      </c>
      <c r="BL205" s="3" t="s">
        <v>223</v>
      </c>
      <c r="BM205" s="209" t="s">
        <v>381</v>
      </c>
    </row>
    <row r="206" s="26" customFormat="true" ht="22.2" hidden="false" customHeight="true" outlineLevel="0" collapsed="false">
      <c r="A206" s="24"/>
      <c r="B206" s="196"/>
      <c r="C206" s="197" t="s">
        <v>382</v>
      </c>
      <c r="D206" s="197" t="s">
        <v>158</v>
      </c>
      <c r="E206" s="198" t="s">
        <v>383</v>
      </c>
      <c r="F206" s="199" t="s">
        <v>384</v>
      </c>
      <c r="G206" s="200" t="s">
        <v>166</v>
      </c>
      <c r="H206" s="201" t="n">
        <v>12.3</v>
      </c>
      <c r="I206" s="202"/>
      <c r="J206" s="203" t="n">
        <f aca="false">ROUND(I206*H206,2)</f>
        <v>0</v>
      </c>
      <c r="K206" s="204"/>
      <c r="L206" s="25"/>
      <c r="M206" s="205"/>
      <c r="N206" s="206" t="s">
        <v>43</v>
      </c>
      <c r="O206" s="67"/>
      <c r="P206" s="207" t="n">
        <f aca="false">O206*H206</f>
        <v>0</v>
      </c>
      <c r="Q206" s="207" t="n">
        <v>0.00158</v>
      </c>
      <c r="R206" s="207" t="n">
        <f aca="false">Q206*H206</f>
        <v>0.019434</v>
      </c>
      <c r="S206" s="207" t="n">
        <v>0</v>
      </c>
      <c r="T206" s="208" t="n">
        <f aca="false">S206*H206</f>
        <v>0</v>
      </c>
      <c r="U206" s="24"/>
      <c r="V206" s="24"/>
      <c r="W206" s="24"/>
      <c r="X206" s="24"/>
      <c r="Y206" s="24"/>
      <c r="Z206" s="24"/>
      <c r="AA206" s="24"/>
      <c r="AB206" s="24"/>
      <c r="AC206" s="24"/>
      <c r="AD206" s="24"/>
      <c r="AE206" s="24"/>
      <c r="AR206" s="209" t="s">
        <v>223</v>
      </c>
      <c r="AT206" s="209" t="s">
        <v>158</v>
      </c>
      <c r="AU206" s="209" t="s">
        <v>90</v>
      </c>
      <c r="AY206" s="3" t="s">
        <v>155</v>
      </c>
      <c r="BE206" s="125" t="n">
        <f aca="false">IF(N206="základná",J206,0)</f>
        <v>0</v>
      </c>
      <c r="BF206" s="125" t="n">
        <f aca="false">IF(N206="znížená",J206,0)</f>
        <v>0</v>
      </c>
      <c r="BG206" s="125" t="n">
        <f aca="false">IF(N206="zákl. prenesená",J206,0)</f>
        <v>0</v>
      </c>
      <c r="BH206" s="125" t="n">
        <f aca="false">IF(N206="zníž. prenesená",J206,0)</f>
        <v>0</v>
      </c>
      <c r="BI206" s="125" t="n">
        <f aca="false">IF(N206="nulová",J206,0)</f>
        <v>0</v>
      </c>
      <c r="BJ206" s="3" t="s">
        <v>90</v>
      </c>
      <c r="BK206" s="125" t="n">
        <f aca="false">ROUND(I206*H206,2)</f>
        <v>0</v>
      </c>
      <c r="BL206" s="3" t="s">
        <v>223</v>
      </c>
      <c r="BM206" s="209" t="s">
        <v>385</v>
      </c>
    </row>
    <row r="207" s="26" customFormat="true" ht="22.2" hidden="false" customHeight="true" outlineLevel="0" collapsed="false">
      <c r="A207" s="24"/>
      <c r="B207" s="196"/>
      <c r="C207" s="197" t="s">
        <v>386</v>
      </c>
      <c r="D207" s="197" t="s">
        <v>158</v>
      </c>
      <c r="E207" s="198" t="s">
        <v>387</v>
      </c>
      <c r="F207" s="199" t="s">
        <v>388</v>
      </c>
      <c r="G207" s="200" t="s">
        <v>166</v>
      </c>
      <c r="H207" s="201" t="n">
        <v>12.6</v>
      </c>
      <c r="I207" s="202"/>
      <c r="J207" s="203" t="n">
        <f aca="false">ROUND(I207*H207,2)</f>
        <v>0</v>
      </c>
      <c r="K207" s="204"/>
      <c r="L207" s="25"/>
      <c r="M207" s="205"/>
      <c r="N207" s="206" t="s">
        <v>43</v>
      </c>
      <c r="O207" s="67"/>
      <c r="P207" s="207" t="n">
        <f aca="false">O207*H207</f>
        <v>0</v>
      </c>
      <c r="Q207" s="207" t="n">
        <v>0.00173</v>
      </c>
      <c r="R207" s="207" t="n">
        <f aca="false">Q207*H207</f>
        <v>0.021798</v>
      </c>
      <c r="S207" s="207" t="n">
        <v>0</v>
      </c>
      <c r="T207" s="208" t="n">
        <f aca="false">S207*H207</f>
        <v>0</v>
      </c>
      <c r="U207" s="24"/>
      <c r="V207" s="24"/>
      <c r="W207" s="24"/>
      <c r="X207" s="24"/>
      <c r="Y207" s="24"/>
      <c r="Z207" s="24"/>
      <c r="AA207" s="24"/>
      <c r="AB207" s="24"/>
      <c r="AC207" s="24"/>
      <c r="AD207" s="24"/>
      <c r="AE207" s="24"/>
      <c r="AR207" s="209" t="s">
        <v>223</v>
      </c>
      <c r="AT207" s="209" t="s">
        <v>158</v>
      </c>
      <c r="AU207" s="209" t="s">
        <v>90</v>
      </c>
      <c r="AY207" s="3" t="s">
        <v>155</v>
      </c>
      <c r="BE207" s="125" t="n">
        <f aca="false">IF(N207="základná",J207,0)</f>
        <v>0</v>
      </c>
      <c r="BF207" s="125" t="n">
        <f aca="false">IF(N207="znížená",J207,0)</f>
        <v>0</v>
      </c>
      <c r="BG207" s="125" t="n">
        <f aca="false">IF(N207="zákl. prenesená",J207,0)</f>
        <v>0</v>
      </c>
      <c r="BH207" s="125" t="n">
        <f aca="false">IF(N207="zníž. prenesená",J207,0)</f>
        <v>0</v>
      </c>
      <c r="BI207" s="125" t="n">
        <f aca="false">IF(N207="nulová",J207,0)</f>
        <v>0</v>
      </c>
      <c r="BJ207" s="3" t="s">
        <v>90</v>
      </c>
      <c r="BK207" s="125" t="n">
        <f aca="false">ROUND(I207*H207,2)</f>
        <v>0</v>
      </c>
      <c r="BL207" s="3" t="s">
        <v>223</v>
      </c>
      <c r="BM207" s="209" t="s">
        <v>389</v>
      </c>
    </row>
    <row r="208" s="26" customFormat="true" ht="22.2" hidden="false" customHeight="true" outlineLevel="0" collapsed="false">
      <c r="A208" s="24"/>
      <c r="B208" s="196"/>
      <c r="C208" s="197" t="s">
        <v>390</v>
      </c>
      <c r="D208" s="197" t="s">
        <v>158</v>
      </c>
      <c r="E208" s="198" t="s">
        <v>391</v>
      </c>
      <c r="F208" s="199" t="s">
        <v>392</v>
      </c>
      <c r="G208" s="200" t="s">
        <v>393</v>
      </c>
      <c r="H208" s="221"/>
      <c r="I208" s="202"/>
      <c r="J208" s="203" t="n">
        <f aca="false">ROUND(I208*H208,2)</f>
        <v>0</v>
      </c>
      <c r="K208" s="204"/>
      <c r="L208" s="25"/>
      <c r="M208" s="205"/>
      <c r="N208" s="206" t="s">
        <v>43</v>
      </c>
      <c r="O208" s="67"/>
      <c r="P208" s="207" t="n">
        <f aca="false">O208*H208</f>
        <v>0</v>
      </c>
      <c r="Q208" s="207" t="n">
        <v>0</v>
      </c>
      <c r="R208" s="207" t="n">
        <f aca="false">Q208*H208</f>
        <v>0</v>
      </c>
      <c r="S208" s="207" t="n">
        <v>0</v>
      </c>
      <c r="T208" s="208" t="n">
        <f aca="false">S208*H208</f>
        <v>0</v>
      </c>
      <c r="U208" s="24"/>
      <c r="V208" s="24"/>
      <c r="W208" s="24"/>
      <c r="X208" s="24"/>
      <c r="Y208" s="24"/>
      <c r="Z208" s="24"/>
      <c r="AA208" s="24"/>
      <c r="AB208" s="24"/>
      <c r="AC208" s="24"/>
      <c r="AD208" s="24"/>
      <c r="AE208" s="24"/>
      <c r="AR208" s="209" t="s">
        <v>223</v>
      </c>
      <c r="AT208" s="209" t="s">
        <v>158</v>
      </c>
      <c r="AU208" s="209" t="s">
        <v>90</v>
      </c>
      <c r="AY208" s="3" t="s">
        <v>155</v>
      </c>
      <c r="BE208" s="125" t="n">
        <f aca="false">IF(N208="základná",J208,0)</f>
        <v>0</v>
      </c>
      <c r="BF208" s="125" t="n">
        <f aca="false">IF(N208="znížená",J208,0)</f>
        <v>0</v>
      </c>
      <c r="BG208" s="125" t="n">
        <f aca="false">IF(N208="zákl. prenesená",J208,0)</f>
        <v>0</v>
      </c>
      <c r="BH208" s="125" t="n">
        <f aca="false">IF(N208="zníž. prenesená",J208,0)</f>
        <v>0</v>
      </c>
      <c r="BI208" s="125" t="n">
        <f aca="false">IF(N208="nulová",J208,0)</f>
        <v>0</v>
      </c>
      <c r="BJ208" s="3" t="s">
        <v>90</v>
      </c>
      <c r="BK208" s="125" t="n">
        <f aca="false">ROUND(I208*H208,2)</f>
        <v>0</v>
      </c>
      <c r="BL208" s="3" t="s">
        <v>223</v>
      </c>
      <c r="BM208" s="209" t="s">
        <v>394</v>
      </c>
    </row>
    <row r="209" s="182" customFormat="true" ht="22.8" hidden="false" customHeight="true" outlineLevel="0" collapsed="false">
      <c r="B209" s="183"/>
      <c r="D209" s="184" t="s">
        <v>76</v>
      </c>
      <c r="E209" s="194" t="s">
        <v>395</v>
      </c>
      <c r="F209" s="194" t="s">
        <v>396</v>
      </c>
      <c r="I209" s="186"/>
      <c r="J209" s="195" t="n">
        <f aca="false">BK209</f>
        <v>0</v>
      </c>
      <c r="L209" s="183"/>
      <c r="M209" s="188"/>
      <c r="N209" s="189"/>
      <c r="O209" s="189"/>
      <c r="P209" s="190" t="n">
        <f aca="false">SUM(P210:P212)</f>
        <v>0</v>
      </c>
      <c r="Q209" s="189"/>
      <c r="R209" s="190" t="n">
        <f aca="false">SUM(R210:R212)</f>
        <v>0.0013464</v>
      </c>
      <c r="S209" s="189"/>
      <c r="T209" s="191" t="n">
        <f aca="false">SUM(T210:T212)</f>
        <v>0</v>
      </c>
      <c r="AR209" s="184" t="s">
        <v>90</v>
      </c>
      <c r="AT209" s="192" t="s">
        <v>76</v>
      </c>
      <c r="AU209" s="192" t="s">
        <v>84</v>
      </c>
      <c r="AY209" s="184" t="s">
        <v>155</v>
      </c>
      <c r="BK209" s="193" t="n">
        <f aca="false">SUM(BK210:BK212)</f>
        <v>0</v>
      </c>
    </row>
    <row r="210" s="26" customFormat="true" ht="22.2" hidden="false" customHeight="true" outlineLevel="0" collapsed="false">
      <c r="A210" s="24"/>
      <c r="B210" s="196"/>
      <c r="C210" s="197" t="s">
        <v>397</v>
      </c>
      <c r="D210" s="197" t="s">
        <v>158</v>
      </c>
      <c r="E210" s="198" t="s">
        <v>398</v>
      </c>
      <c r="F210" s="199" t="s">
        <v>399</v>
      </c>
      <c r="G210" s="200" t="s">
        <v>166</v>
      </c>
      <c r="H210" s="201" t="n">
        <v>1</v>
      </c>
      <c r="I210" s="202"/>
      <c r="J210" s="203" t="n">
        <f aca="false">ROUND(I210*H210,2)</f>
        <v>0</v>
      </c>
      <c r="K210" s="204"/>
      <c r="L210" s="25"/>
      <c r="M210" s="205"/>
      <c r="N210" s="206" t="s">
        <v>43</v>
      </c>
      <c r="O210" s="67"/>
      <c r="P210" s="207" t="n">
        <f aca="false">O210*H210</f>
        <v>0</v>
      </c>
      <c r="Q210" s="207" t="n">
        <v>0</v>
      </c>
      <c r="R210" s="207" t="n">
        <f aca="false">Q210*H210</f>
        <v>0</v>
      </c>
      <c r="S210" s="207" t="n">
        <v>0</v>
      </c>
      <c r="T210" s="208" t="n">
        <f aca="false">S210*H210</f>
        <v>0</v>
      </c>
      <c r="U210" s="24"/>
      <c r="V210" s="24"/>
      <c r="W210" s="24"/>
      <c r="X210" s="24"/>
      <c r="Y210" s="24"/>
      <c r="Z210" s="24"/>
      <c r="AA210" s="24"/>
      <c r="AB210" s="24"/>
      <c r="AC210" s="24"/>
      <c r="AD210" s="24"/>
      <c r="AE210" s="24"/>
      <c r="AR210" s="209" t="s">
        <v>223</v>
      </c>
      <c r="AT210" s="209" t="s">
        <v>158</v>
      </c>
      <c r="AU210" s="209" t="s">
        <v>90</v>
      </c>
      <c r="AY210" s="3" t="s">
        <v>155</v>
      </c>
      <c r="BE210" s="125" t="n">
        <f aca="false">IF(N210="základná",J210,0)</f>
        <v>0</v>
      </c>
      <c r="BF210" s="125" t="n">
        <f aca="false">IF(N210="znížená",J210,0)</f>
        <v>0</v>
      </c>
      <c r="BG210" s="125" t="n">
        <f aca="false">IF(N210="zákl. prenesená",J210,0)</f>
        <v>0</v>
      </c>
      <c r="BH210" s="125" t="n">
        <f aca="false">IF(N210="zníž. prenesená",J210,0)</f>
        <v>0</v>
      </c>
      <c r="BI210" s="125" t="n">
        <f aca="false">IF(N210="nulová",J210,0)</f>
        <v>0</v>
      </c>
      <c r="BJ210" s="3" t="s">
        <v>90</v>
      </c>
      <c r="BK210" s="125" t="n">
        <f aca="false">ROUND(I210*H210,2)</f>
        <v>0</v>
      </c>
      <c r="BL210" s="3" t="s">
        <v>223</v>
      </c>
      <c r="BM210" s="209" t="s">
        <v>400</v>
      </c>
    </row>
    <row r="211" s="26" customFormat="true" ht="22.2" hidden="false" customHeight="true" outlineLevel="0" collapsed="false">
      <c r="A211" s="24"/>
      <c r="B211" s="196"/>
      <c r="C211" s="210" t="s">
        <v>401</v>
      </c>
      <c r="D211" s="210" t="s">
        <v>232</v>
      </c>
      <c r="E211" s="211" t="s">
        <v>402</v>
      </c>
      <c r="F211" s="212" t="s">
        <v>403</v>
      </c>
      <c r="G211" s="213" t="s">
        <v>166</v>
      </c>
      <c r="H211" s="214" t="n">
        <v>1.02</v>
      </c>
      <c r="I211" s="215"/>
      <c r="J211" s="216" t="n">
        <f aca="false">ROUND(I211*H211,2)</f>
        <v>0</v>
      </c>
      <c r="K211" s="217"/>
      <c r="L211" s="218"/>
      <c r="M211" s="219"/>
      <c r="N211" s="220" t="s">
        <v>43</v>
      </c>
      <c r="O211" s="67"/>
      <c r="P211" s="207" t="n">
        <f aca="false">O211*H211</f>
        <v>0</v>
      </c>
      <c r="Q211" s="207" t="n">
        <v>0.00132</v>
      </c>
      <c r="R211" s="207" t="n">
        <f aca="false">Q211*H211</f>
        <v>0.0013464</v>
      </c>
      <c r="S211" s="207" t="n">
        <v>0</v>
      </c>
      <c r="T211" s="208" t="n">
        <f aca="false">S211*H211</f>
        <v>0</v>
      </c>
      <c r="U211" s="24"/>
      <c r="V211" s="24"/>
      <c r="W211" s="24"/>
      <c r="X211" s="24"/>
      <c r="Y211" s="24"/>
      <c r="Z211" s="24"/>
      <c r="AA211" s="24"/>
      <c r="AB211" s="24"/>
      <c r="AC211" s="24"/>
      <c r="AD211" s="24"/>
      <c r="AE211" s="24"/>
      <c r="AR211" s="209" t="s">
        <v>287</v>
      </c>
      <c r="AT211" s="209" t="s">
        <v>232</v>
      </c>
      <c r="AU211" s="209" t="s">
        <v>90</v>
      </c>
      <c r="AY211" s="3" t="s">
        <v>155</v>
      </c>
      <c r="BE211" s="125" t="n">
        <f aca="false">IF(N211="základná",J211,0)</f>
        <v>0</v>
      </c>
      <c r="BF211" s="125" t="n">
        <f aca="false">IF(N211="znížená",J211,0)</f>
        <v>0</v>
      </c>
      <c r="BG211" s="125" t="n">
        <f aca="false">IF(N211="zákl. prenesená",J211,0)</f>
        <v>0</v>
      </c>
      <c r="BH211" s="125" t="n">
        <f aca="false">IF(N211="zníž. prenesená",J211,0)</f>
        <v>0</v>
      </c>
      <c r="BI211" s="125" t="n">
        <f aca="false">IF(N211="nulová",J211,0)</f>
        <v>0</v>
      </c>
      <c r="BJ211" s="3" t="s">
        <v>90</v>
      </c>
      <c r="BK211" s="125" t="n">
        <f aca="false">ROUND(I211*H211,2)</f>
        <v>0</v>
      </c>
      <c r="BL211" s="3" t="s">
        <v>223</v>
      </c>
      <c r="BM211" s="209" t="s">
        <v>404</v>
      </c>
    </row>
    <row r="212" s="26" customFormat="true" ht="22.2" hidden="false" customHeight="true" outlineLevel="0" collapsed="false">
      <c r="A212" s="24"/>
      <c r="B212" s="196"/>
      <c r="C212" s="197" t="s">
        <v>405</v>
      </c>
      <c r="D212" s="197" t="s">
        <v>158</v>
      </c>
      <c r="E212" s="198" t="s">
        <v>406</v>
      </c>
      <c r="F212" s="199" t="s">
        <v>407</v>
      </c>
      <c r="G212" s="200" t="s">
        <v>393</v>
      </c>
      <c r="H212" s="221"/>
      <c r="I212" s="202"/>
      <c r="J212" s="203" t="n">
        <f aca="false">ROUND(I212*H212,2)</f>
        <v>0</v>
      </c>
      <c r="K212" s="204"/>
      <c r="L212" s="25"/>
      <c r="M212" s="205"/>
      <c r="N212" s="206" t="s">
        <v>43</v>
      </c>
      <c r="O212" s="67"/>
      <c r="P212" s="207" t="n">
        <f aca="false">O212*H212</f>
        <v>0</v>
      </c>
      <c r="Q212" s="207" t="n">
        <v>0</v>
      </c>
      <c r="R212" s="207" t="n">
        <f aca="false">Q212*H212</f>
        <v>0</v>
      </c>
      <c r="S212" s="207" t="n">
        <v>0</v>
      </c>
      <c r="T212" s="208" t="n">
        <f aca="false">S212*H212</f>
        <v>0</v>
      </c>
      <c r="U212" s="24"/>
      <c r="V212" s="24"/>
      <c r="W212" s="24"/>
      <c r="X212" s="24"/>
      <c r="Y212" s="24"/>
      <c r="Z212" s="24"/>
      <c r="AA212" s="24"/>
      <c r="AB212" s="24"/>
      <c r="AC212" s="24"/>
      <c r="AD212" s="24"/>
      <c r="AE212" s="24"/>
      <c r="AR212" s="209" t="s">
        <v>223</v>
      </c>
      <c r="AT212" s="209" t="s">
        <v>158</v>
      </c>
      <c r="AU212" s="209" t="s">
        <v>90</v>
      </c>
      <c r="AY212" s="3" t="s">
        <v>155</v>
      </c>
      <c r="BE212" s="125" t="n">
        <f aca="false">IF(N212="základná",J212,0)</f>
        <v>0</v>
      </c>
      <c r="BF212" s="125" t="n">
        <f aca="false">IF(N212="znížená",J212,0)</f>
        <v>0</v>
      </c>
      <c r="BG212" s="125" t="n">
        <f aca="false">IF(N212="zákl. prenesená",J212,0)</f>
        <v>0</v>
      </c>
      <c r="BH212" s="125" t="n">
        <f aca="false">IF(N212="zníž. prenesená",J212,0)</f>
        <v>0</v>
      </c>
      <c r="BI212" s="125" t="n">
        <f aca="false">IF(N212="nulová",J212,0)</f>
        <v>0</v>
      </c>
      <c r="BJ212" s="3" t="s">
        <v>90</v>
      </c>
      <c r="BK212" s="125" t="n">
        <f aca="false">ROUND(I212*H212,2)</f>
        <v>0</v>
      </c>
      <c r="BL212" s="3" t="s">
        <v>223</v>
      </c>
      <c r="BM212" s="209" t="s">
        <v>408</v>
      </c>
    </row>
    <row r="213" s="182" customFormat="true" ht="22.8" hidden="false" customHeight="true" outlineLevel="0" collapsed="false">
      <c r="B213" s="183"/>
      <c r="D213" s="184" t="s">
        <v>76</v>
      </c>
      <c r="E213" s="194" t="s">
        <v>409</v>
      </c>
      <c r="F213" s="194" t="s">
        <v>410</v>
      </c>
      <c r="I213" s="186"/>
      <c r="J213" s="195" t="n">
        <f aca="false">BK213</f>
        <v>0</v>
      </c>
      <c r="L213" s="183"/>
      <c r="M213" s="188"/>
      <c r="N213" s="189"/>
      <c r="O213" s="189"/>
      <c r="P213" s="190" t="n">
        <f aca="false">SUM(P214:P225)</f>
        <v>0</v>
      </c>
      <c r="Q213" s="189"/>
      <c r="R213" s="190" t="n">
        <f aca="false">SUM(R214:R225)</f>
        <v>0.0444</v>
      </c>
      <c r="S213" s="189"/>
      <c r="T213" s="191" t="n">
        <f aca="false">SUM(T214:T225)</f>
        <v>0</v>
      </c>
      <c r="AR213" s="184" t="s">
        <v>90</v>
      </c>
      <c r="AT213" s="192" t="s">
        <v>76</v>
      </c>
      <c r="AU213" s="192" t="s">
        <v>84</v>
      </c>
      <c r="AY213" s="184" t="s">
        <v>155</v>
      </c>
      <c r="BK213" s="193" t="n">
        <f aca="false">SUM(BK214:BK225)</f>
        <v>0</v>
      </c>
    </row>
    <row r="214" s="26" customFormat="true" ht="22.2" hidden="false" customHeight="true" outlineLevel="0" collapsed="false">
      <c r="A214" s="24"/>
      <c r="B214" s="196"/>
      <c r="C214" s="197" t="s">
        <v>411</v>
      </c>
      <c r="D214" s="197" t="s">
        <v>158</v>
      </c>
      <c r="E214" s="198" t="s">
        <v>412</v>
      </c>
      <c r="F214" s="199" t="s">
        <v>413</v>
      </c>
      <c r="G214" s="200" t="s">
        <v>171</v>
      </c>
      <c r="H214" s="201" t="n">
        <v>20</v>
      </c>
      <c r="I214" s="202"/>
      <c r="J214" s="203" t="n">
        <f aca="false">ROUND(I214*H214,2)</f>
        <v>0</v>
      </c>
      <c r="K214" s="204"/>
      <c r="L214" s="25"/>
      <c r="M214" s="205"/>
      <c r="N214" s="206" t="s">
        <v>43</v>
      </c>
      <c r="O214" s="67"/>
      <c r="P214" s="207" t="n">
        <f aca="false">O214*H214</f>
        <v>0</v>
      </c>
      <c r="Q214" s="207" t="n">
        <v>0</v>
      </c>
      <c r="R214" s="207" t="n">
        <f aca="false">Q214*H214</f>
        <v>0</v>
      </c>
      <c r="S214" s="207" t="n">
        <v>0</v>
      </c>
      <c r="T214" s="208" t="n">
        <f aca="false">S214*H214</f>
        <v>0</v>
      </c>
      <c r="U214" s="24"/>
      <c r="V214" s="24"/>
      <c r="W214" s="24"/>
      <c r="X214" s="24"/>
      <c r="Y214" s="24"/>
      <c r="Z214" s="24"/>
      <c r="AA214" s="24"/>
      <c r="AB214" s="24"/>
      <c r="AC214" s="24"/>
      <c r="AD214" s="24"/>
      <c r="AE214" s="24"/>
      <c r="AR214" s="209" t="s">
        <v>223</v>
      </c>
      <c r="AT214" s="209" t="s">
        <v>158</v>
      </c>
      <c r="AU214" s="209" t="s">
        <v>90</v>
      </c>
      <c r="AY214" s="3" t="s">
        <v>155</v>
      </c>
      <c r="BE214" s="125" t="n">
        <f aca="false">IF(N214="základná",J214,0)</f>
        <v>0</v>
      </c>
      <c r="BF214" s="125" t="n">
        <f aca="false">IF(N214="znížená",J214,0)</f>
        <v>0</v>
      </c>
      <c r="BG214" s="125" t="n">
        <f aca="false">IF(N214="zákl. prenesená",J214,0)</f>
        <v>0</v>
      </c>
      <c r="BH214" s="125" t="n">
        <f aca="false">IF(N214="zníž. prenesená",J214,0)</f>
        <v>0</v>
      </c>
      <c r="BI214" s="125" t="n">
        <f aca="false">IF(N214="nulová",J214,0)</f>
        <v>0</v>
      </c>
      <c r="BJ214" s="3" t="s">
        <v>90</v>
      </c>
      <c r="BK214" s="125" t="n">
        <f aca="false">ROUND(I214*H214,2)</f>
        <v>0</v>
      </c>
      <c r="BL214" s="3" t="s">
        <v>223</v>
      </c>
      <c r="BM214" s="209" t="s">
        <v>414</v>
      </c>
    </row>
    <row r="215" s="26" customFormat="true" ht="14.4" hidden="false" customHeight="true" outlineLevel="0" collapsed="false">
      <c r="A215" s="24"/>
      <c r="B215" s="196"/>
      <c r="C215" s="210" t="s">
        <v>415</v>
      </c>
      <c r="D215" s="210" t="s">
        <v>232</v>
      </c>
      <c r="E215" s="211" t="s">
        <v>416</v>
      </c>
      <c r="F215" s="212" t="s">
        <v>417</v>
      </c>
      <c r="G215" s="213" t="s">
        <v>171</v>
      </c>
      <c r="H215" s="214" t="n">
        <v>1</v>
      </c>
      <c r="I215" s="215"/>
      <c r="J215" s="216" t="n">
        <f aca="false">ROUND(I215*H215,2)</f>
        <v>0</v>
      </c>
      <c r="K215" s="217"/>
      <c r="L215" s="218"/>
      <c r="M215" s="219"/>
      <c r="N215" s="220" t="s">
        <v>43</v>
      </c>
      <c r="O215" s="67"/>
      <c r="P215" s="207" t="n">
        <f aca="false">O215*H215</f>
        <v>0</v>
      </c>
      <c r="Q215" s="207" t="n">
        <v>0</v>
      </c>
      <c r="R215" s="207" t="n">
        <f aca="false">Q215*H215</f>
        <v>0</v>
      </c>
      <c r="S215" s="207" t="n">
        <v>0</v>
      </c>
      <c r="T215" s="208" t="n">
        <f aca="false">S215*H215</f>
        <v>0</v>
      </c>
      <c r="U215" s="24"/>
      <c r="V215" s="24"/>
      <c r="W215" s="24"/>
      <c r="X215" s="24"/>
      <c r="Y215" s="24"/>
      <c r="Z215" s="24"/>
      <c r="AA215" s="24"/>
      <c r="AB215" s="24"/>
      <c r="AC215" s="24"/>
      <c r="AD215" s="24"/>
      <c r="AE215" s="24"/>
      <c r="AR215" s="209" t="s">
        <v>287</v>
      </c>
      <c r="AT215" s="209" t="s">
        <v>232</v>
      </c>
      <c r="AU215" s="209" t="s">
        <v>90</v>
      </c>
      <c r="AY215" s="3" t="s">
        <v>155</v>
      </c>
      <c r="BE215" s="125" t="n">
        <f aca="false">IF(N215="základná",J215,0)</f>
        <v>0</v>
      </c>
      <c r="BF215" s="125" t="n">
        <f aca="false">IF(N215="znížená",J215,0)</f>
        <v>0</v>
      </c>
      <c r="BG215" s="125" t="n">
        <f aca="false">IF(N215="zákl. prenesená",J215,0)</f>
        <v>0</v>
      </c>
      <c r="BH215" s="125" t="n">
        <f aca="false">IF(N215="zníž. prenesená",J215,0)</f>
        <v>0</v>
      </c>
      <c r="BI215" s="125" t="n">
        <f aca="false">IF(N215="nulová",J215,0)</f>
        <v>0</v>
      </c>
      <c r="BJ215" s="3" t="s">
        <v>90</v>
      </c>
      <c r="BK215" s="125" t="n">
        <f aca="false">ROUND(I215*H215,2)</f>
        <v>0</v>
      </c>
      <c r="BL215" s="3" t="s">
        <v>223</v>
      </c>
      <c r="BM215" s="209" t="s">
        <v>418</v>
      </c>
    </row>
    <row r="216" s="26" customFormat="true" ht="14.4" hidden="false" customHeight="true" outlineLevel="0" collapsed="false">
      <c r="A216" s="24"/>
      <c r="B216" s="196"/>
      <c r="C216" s="210" t="s">
        <v>419</v>
      </c>
      <c r="D216" s="210" t="s">
        <v>232</v>
      </c>
      <c r="E216" s="211" t="s">
        <v>420</v>
      </c>
      <c r="F216" s="212" t="s">
        <v>421</v>
      </c>
      <c r="G216" s="213" t="s">
        <v>171</v>
      </c>
      <c r="H216" s="214" t="n">
        <v>7</v>
      </c>
      <c r="I216" s="215"/>
      <c r="J216" s="216" t="n">
        <f aca="false">ROUND(I216*H216,2)</f>
        <v>0</v>
      </c>
      <c r="K216" s="217"/>
      <c r="L216" s="218"/>
      <c r="M216" s="219"/>
      <c r="N216" s="220" t="s">
        <v>43</v>
      </c>
      <c r="O216" s="67"/>
      <c r="P216" s="207" t="n">
        <f aca="false">O216*H216</f>
        <v>0</v>
      </c>
      <c r="Q216" s="207" t="n">
        <v>0.0005</v>
      </c>
      <c r="R216" s="207" t="n">
        <f aca="false">Q216*H216</f>
        <v>0.0035</v>
      </c>
      <c r="S216" s="207" t="n">
        <v>0</v>
      </c>
      <c r="T216" s="208" t="n">
        <f aca="false">S216*H216</f>
        <v>0</v>
      </c>
      <c r="U216" s="24"/>
      <c r="V216" s="24"/>
      <c r="W216" s="24"/>
      <c r="X216" s="24"/>
      <c r="Y216" s="24"/>
      <c r="Z216" s="24"/>
      <c r="AA216" s="24"/>
      <c r="AB216" s="24"/>
      <c r="AC216" s="24"/>
      <c r="AD216" s="24"/>
      <c r="AE216" s="24"/>
      <c r="AR216" s="209" t="s">
        <v>287</v>
      </c>
      <c r="AT216" s="209" t="s">
        <v>232</v>
      </c>
      <c r="AU216" s="209" t="s">
        <v>90</v>
      </c>
      <c r="AY216" s="3" t="s">
        <v>155</v>
      </c>
      <c r="BE216" s="125" t="n">
        <f aca="false">IF(N216="základná",J216,0)</f>
        <v>0</v>
      </c>
      <c r="BF216" s="125" t="n">
        <f aca="false">IF(N216="znížená",J216,0)</f>
        <v>0</v>
      </c>
      <c r="BG216" s="125" t="n">
        <f aca="false">IF(N216="zákl. prenesená",J216,0)</f>
        <v>0</v>
      </c>
      <c r="BH216" s="125" t="n">
        <f aca="false">IF(N216="zníž. prenesená",J216,0)</f>
        <v>0</v>
      </c>
      <c r="BI216" s="125" t="n">
        <f aca="false">IF(N216="nulová",J216,0)</f>
        <v>0</v>
      </c>
      <c r="BJ216" s="3" t="s">
        <v>90</v>
      </c>
      <c r="BK216" s="125" t="n">
        <f aca="false">ROUND(I216*H216,2)</f>
        <v>0</v>
      </c>
      <c r="BL216" s="3" t="s">
        <v>223</v>
      </c>
      <c r="BM216" s="209" t="s">
        <v>422</v>
      </c>
    </row>
    <row r="217" s="26" customFormat="true" ht="14.4" hidden="false" customHeight="true" outlineLevel="0" collapsed="false">
      <c r="A217" s="24"/>
      <c r="B217" s="196"/>
      <c r="C217" s="210" t="s">
        <v>423</v>
      </c>
      <c r="D217" s="210" t="s">
        <v>232</v>
      </c>
      <c r="E217" s="211" t="s">
        <v>424</v>
      </c>
      <c r="F217" s="212" t="s">
        <v>425</v>
      </c>
      <c r="G217" s="213" t="s">
        <v>171</v>
      </c>
      <c r="H217" s="214" t="n">
        <v>1</v>
      </c>
      <c r="I217" s="215"/>
      <c r="J217" s="216" t="n">
        <f aca="false">ROUND(I217*H217,2)</f>
        <v>0</v>
      </c>
      <c r="K217" s="217"/>
      <c r="L217" s="218"/>
      <c r="M217" s="219"/>
      <c r="N217" s="220" t="s">
        <v>43</v>
      </c>
      <c r="O217" s="67"/>
      <c r="P217" s="207" t="n">
        <f aca="false">O217*H217</f>
        <v>0</v>
      </c>
      <c r="Q217" s="207" t="n">
        <v>0.00208</v>
      </c>
      <c r="R217" s="207" t="n">
        <f aca="false">Q217*H217</f>
        <v>0.00208</v>
      </c>
      <c r="S217" s="207" t="n">
        <v>0</v>
      </c>
      <c r="T217" s="208" t="n">
        <f aca="false">S217*H217</f>
        <v>0</v>
      </c>
      <c r="U217" s="24"/>
      <c r="V217" s="24"/>
      <c r="W217" s="24"/>
      <c r="X217" s="24"/>
      <c r="Y217" s="24"/>
      <c r="Z217" s="24"/>
      <c r="AA217" s="24"/>
      <c r="AB217" s="24"/>
      <c r="AC217" s="24"/>
      <c r="AD217" s="24"/>
      <c r="AE217" s="24"/>
      <c r="AR217" s="209" t="s">
        <v>287</v>
      </c>
      <c r="AT217" s="209" t="s">
        <v>232</v>
      </c>
      <c r="AU217" s="209" t="s">
        <v>90</v>
      </c>
      <c r="AY217" s="3" t="s">
        <v>155</v>
      </c>
      <c r="BE217" s="125" t="n">
        <f aca="false">IF(N217="základná",J217,0)</f>
        <v>0</v>
      </c>
      <c r="BF217" s="125" t="n">
        <f aca="false">IF(N217="znížená",J217,0)</f>
        <v>0</v>
      </c>
      <c r="BG217" s="125" t="n">
        <f aca="false">IF(N217="zákl. prenesená",J217,0)</f>
        <v>0</v>
      </c>
      <c r="BH217" s="125" t="n">
        <f aca="false">IF(N217="zníž. prenesená",J217,0)</f>
        <v>0</v>
      </c>
      <c r="BI217" s="125" t="n">
        <f aca="false">IF(N217="nulová",J217,0)</f>
        <v>0</v>
      </c>
      <c r="BJ217" s="3" t="s">
        <v>90</v>
      </c>
      <c r="BK217" s="125" t="n">
        <f aca="false">ROUND(I217*H217,2)</f>
        <v>0</v>
      </c>
      <c r="BL217" s="3" t="s">
        <v>223</v>
      </c>
      <c r="BM217" s="209" t="s">
        <v>426</v>
      </c>
    </row>
    <row r="218" s="26" customFormat="true" ht="14.4" hidden="false" customHeight="true" outlineLevel="0" collapsed="false">
      <c r="A218" s="24"/>
      <c r="B218" s="196"/>
      <c r="C218" s="210" t="s">
        <v>427</v>
      </c>
      <c r="D218" s="210" t="s">
        <v>232</v>
      </c>
      <c r="E218" s="211" t="s">
        <v>428</v>
      </c>
      <c r="F218" s="212" t="s">
        <v>429</v>
      </c>
      <c r="G218" s="213" t="s">
        <v>171</v>
      </c>
      <c r="H218" s="214" t="n">
        <v>1</v>
      </c>
      <c r="I218" s="215"/>
      <c r="J218" s="216" t="n">
        <f aca="false">ROUND(I218*H218,2)</f>
        <v>0</v>
      </c>
      <c r="K218" s="217"/>
      <c r="L218" s="218"/>
      <c r="M218" s="219"/>
      <c r="N218" s="220" t="s">
        <v>43</v>
      </c>
      <c r="O218" s="67"/>
      <c r="P218" s="207" t="n">
        <f aca="false">O218*H218</f>
        <v>0</v>
      </c>
      <c r="Q218" s="207" t="n">
        <v>0.00144</v>
      </c>
      <c r="R218" s="207" t="n">
        <f aca="false">Q218*H218</f>
        <v>0.00144</v>
      </c>
      <c r="S218" s="207" t="n">
        <v>0</v>
      </c>
      <c r="T218" s="208" t="n">
        <f aca="false">S218*H218</f>
        <v>0</v>
      </c>
      <c r="U218" s="24"/>
      <c r="V218" s="24"/>
      <c r="W218" s="24"/>
      <c r="X218" s="24"/>
      <c r="Y218" s="24"/>
      <c r="Z218" s="24"/>
      <c r="AA218" s="24"/>
      <c r="AB218" s="24"/>
      <c r="AC218" s="24"/>
      <c r="AD218" s="24"/>
      <c r="AE218" s="24"/>
      <c r="AR218" s="209" t="s">
        <v>287</v>
      </c>
      <c r="AT218" s="209" t="s">
        <v>232</v>
      </c>
      <c r="AU218" s="209" t="s">
        <v>90</v>
      </c>
      <c r="AY218" s="3" t="s">
        <v>155</v>
      </c>
      <c r="BE218" s="125" t="n">
        <f aca="false">IF(N218="základná",J218,0)</f>
        <v>0</v>
      </c>
      <c r="BF218" s="125" t="n">
        <f aca="false">IF(N218="znížená",J218,0)</f>
        <v>0</v>
      </c>
      <c r="BG218" s="125" t="n">
        <f aca="false">IF(N218="zákl. prenesená",J218,0)</f>
        <v>0</v>
      </c>
      <c r="BH218" s="125" t="n">
        <f aca="false">IF(N218="zníž. prenesená",J218,0)</f>
        <v>0</v>
      </c>
      <c r="BI218" s="125" t="n">
        <f aca="false">IF(N218="nulová",J218,0)</f>
        <v>0</v>
      </c>
      <c r="BJ218" s="3" t="s">
        <v>90</v>
      </c>
      <c r="BK218" s="125" t="n">
        <f aca="false">ROUND(I218*H218,2)</f>
        <v>0</v>
      </c>
      <c r="BL218" s="3" t="s">
        <v>223</v>
      </c>
      <c r="BM218" s="209" t="s">
        <v>430</v>
      </c>
    </row>
    <row r="219" s="26" customFormat="true" ht="14.4" hidden="false" customHeight="true" outlineLevel="0" collapsed="false">
      <c r="A219" s="24"/>
      <c r="B219" s="196"/>
      <c r="C219" s="210" t="s">
        <v>431</v>
      </c>
      <c r="D219" s="210" t="s">
        <v>232</v>
      </c>
      <c r="E219" s="211" t="s">
        <v>432</v>
      </c>
      <c r="F219" s="212" t="s">
        <v>433</v>
      </c>
      <c r="G219" s="213" t="s">
        <v>171</v>
      </c>
      <c r="H219" s="214" t="n">
        <v>2</v>
      </c>
      <c r="I219" s="215"/>
      <c r="J219" s="216" t="n">
        <f aca="false">ROUND(I219*H219,2)</f>
        <v>0</v>
      </c>
      <c r="K219" s="217"/>
      <c r="L219" s="218"/>
      <c r="M219" s="219"/>
      <c r="N219" s="220" t="s">
        <v>43</v>
      </c>
      <c r="O219" s="67"/>
      <c r="P219" s="207" t="n">
        <f aca="false">O219*H219</f>
        <v>0</v>
      </c>
      <c r="Q219" s="207" t="n">
        <v>0.002</v>
      </c>
      <c r="R219" s="207" t="n">
        <f aca="false">Q219*H219</f>
        <v>0.004</v>
      </c>
      <c r="S219" s="207" t="n">
        <v>0</v>
      </c>
      <c r="T219" s="208" t="n">
        <f aca="false">S219*H219</f>
        <v>0</v>
      </c>
      <c r="U219" s="24"/>
      <c r="V219" s="24"/>
      <c r="W219" s="24"/>
      <c r="X219" s="24"/>
      <c r="Y219" s="24"/>
      <c r="Z219" s="24"/>
      <c r="AA219" s="24"/>
      <c r="AB219" s="24"/>
      <c r="AC219" s="24"/>
      <c r="AD219" s="24"/>
      <c r="AE219" s="24"/>
      <c r="AR219" s="209" t="s">
        <v>287</v>
      </c>
      <c r="AT219" s="209" t="s">
        <v>232</v>
      </c>
      <c r="AU219" s="209" t="s">
        <v>90</v>
      </c>
      <c r="AY219" s="3" t="s">
        <v>155</v>
      </c>
      <c r="BE219" s="125" t="n">
        <f aca="false">IF(N219="základná",J219,0)</f>
        <v>0</v>
      </c>
      <c r="BF219" s="125" t="n">
        <f aca="false">IF(N219="znížená",J219,0)</f>
        <v>0</v>
      </c>
      <c r="BG219" s="125" t="n">
        <f aca="false">IF(N219="zákl. prenesená",J219,0)</f>
        <v>0</v>
      </c>
      <c r="BH219" s="125" t="n">
        <f aca="false">IF(N219="zníž. prenesená",J219,0)</f>
        <v>0</v>
      </c>
      <c r="BI219" s="125" t="n">
        <f aca="false">IF(N219="nulová",J219,0)</f>
        <v>0</v>
      </c>
      <c r="BJ219" s="3" t="s">
        <v>90</v>
      </c>
      <c r="BK219" s="125" t="n">
        <f aca="false">ROUND(I219*H219,2)</f>
        <v>0</v>
      </c>
      <c r="BL219" s="3" t="s">
        <v>223</v>
      </c>
      <c r="BM219" s="209" t="s">
        <v>434</v>
      </c>
    </row>
    <row r="220" s="26" customFormat="true" ht="14.4" hidden="false" customHeight="true" outlineLevel="0" collapsed="false">
      <c r="A220" s="24"/>
      <c r="B220" s="196"/>
      <c r="C220" s="210" t="s">
        <v>435</v>
      </c>
      <c r="D220" s="210" t="s">
        <v>232</v>
      </c>
      <c r="E220" s="211" t="s">
        <v>436</v>
      </c>
      <c r="F220" s="212" t="s">
        <v>437</v>
      </c>
      <c r="G220" s="213" t="s">
        <v>171</v>
      </c>
      <c r="H220" s="214" t="n">
        <v>2</v>
      </c>
      <c r="I220" s="215"/>
      <c r="J220" s="216" t="n">
        <f aca="false">ROUND(I220*H220,2)</f>
        <v>0</v>
      </c>
      <c r="K220" s="217"/>
      <c r="L220" s="218"/>
      <c r="M220" s="219"/>
      <c r="N220" s="220" t="s">
        <v>43</v>
      </c>
      <c r="O220" s="67"/>
      <c r="P220" s="207" t="n">
        <f aca="false">O220*H220</f>
        <v>0</v>
      </c>
      <c r="Q220" s="207" t="n">
        <v>0.00204</v>
      </c>
      <c r="R220" s="207" t="n">
        <f aca="false">Q220*H220</f>
        <v>0.00408</v>
      </c>
      <c r="S220" s="207" t="n">
        <v>0</v>
      </c>
      <c r="T220" s="208" t="n">
        <f aca="false">S220*H220</f>
        <v>0</v>
      </c>
      <c r="U220" s="24"/>
      <c r="V220" s="24"/>
      <c r="W220" s="24"/>
      <c r="X220" s="24"/>
      <c r="Y220" s="24"/>
      <c r="Z220" s="24"/>
      <c r="AA220" s="24"/>
      <c r="AB220" s="24"/>
      <c r="AC220" s="24"/>
      <c r="AD220" s="24"/>
      <c r="AE220" s="24"/>
      <c r="AR220" s="209" t="s">
        <v>287</v>
      </c>
      <c r="AT220" s="209" t="s">
        <v>232</v>
      </c>
      <c r="AU220" s="209" t="s">
        <v>90</v>
      </c>
      <c r="AY220" s="3" t="s">
        <v>155</v>
      </c>
      <c r="BE220" s="125" t="n">
        <f aca="false">IF(N220="základná",J220,0)</f>
        <v>0</v>
      </c>
      <c r="BF220" s="125" t="n">
        <f aca="false">IF(N220="znížená",J220,0)</f>
        <v>0</v>
      </c>
      <c r="BG220" s="125" t="n">
        <f aca="false">IF(N220="zákl. prenesená",J220,0)</f>
        <v>0</v>
      </c>
      <c r="BH220" s="125" t="n">
        <f aca="false">IF(N220="zníž. prenesená",J220,0)</f>
        <v>0</v>
      </c>
      <c r="BI220" s="125" t="n">
        <f aca="false">IF(N220="nulová",J220,0)</f>
        <v>0</v>
      </c>
      <c r="BJ220" s="3" t="s">
        <v>90</v>
      </c>
      <c r="BK220" s="125" t="n">
        <f aca="false">ROUND(I220*H220,2)</f>
        <v>0</v>
      </c>
      <c r="BL220" s="3" t="s">
        <v>223</v>
      </c>
      <c r="BM220" s="209" t="s">
        <v>438</v>
      </c>
    </row>
    <row r="221" s="26" customFormat="true" ht="14.4" hidden="false" customHeight="true" outlineLevel="0" collapsed="false">
      <c r="A221" s="24"/>
      <c r="B221" s="196"/>
      <c r="C221" s="210" t="s">
        <v>439</v>
      </c>
      <c r="D221" s="210" t="s">
        <v>232</v>
      </c>
      <c r="E221" s="211" t="s">
        <v>440</v>
      </c>
      <c r="F221" s="212" t="s">
        <v>441</v>
      </c>
      <c r="G221" s="213" t="s">
        <v>171</v>
      </c>
      <c r="H221" s="214" t="n">
        <v>2</v>
      </c>
      <c r="I221" s="215"/>
      <c r="J221" s="216" t="n">
        <f aca="false">ROUND(I221*H221,2)</f>
        <v>0</v>
      </c>
      <c r="K221" s="217"/>
      <c r="L221" s="218"/>
      <c r="M221" s="219"/>
      <c r="N221" s="220" t="s">
        <v>43</v>
      </c>
      <c r="O221" s="67"/>
      <c r="P221" s="207" t="n">
        <f aca="false">O221*H221</f>
        <v>0</v>
      </c>
      <c r="Q221" s="207" t="n">
        <v>0.0028</v>
      </c>
      <c r="R221" s="207" t="n">
        <f aca="false">Q221*H221</f>
        <v>0.0056</v>
      </c>
      <c r="S221" s="207" t="n">
        <v>0</v>
      </c>
      <c r="T221" s="208" t="n">
        <f aca="false">S221*H221</f>
        <v>0</v>
      </c>
      <c r="U221" s="24"/>
      <c r="V221" s="24"/>
      <c r="W221" s="24"/>
      <c r="X221" s="24"/>
      <c r="Y221" s="24"/>
      <c r="Z221" s="24"/>
      <c r="AA221" s="24"/>
      <c r="AB221" s="24"/>
      <c r="AC221" s="24"/>
      <c r="AD221" s="24"/>
      <c r="AE221" s="24"/>
      <c r="AR221" s="209" t="s">
        <v>287</v>
      </c>
      <c r="AT221" s="209" t="s">
        <v>232</v>
      </c>
      <c r="AU221" s="209" t="s">
        <v>90</v>
      </c>
      <c r="AY221" s="3" t="s">
        <v>155</v>
      </c>
      <c r="BE221" s="125" t="n">
        <f aca="false">IF(N221="základná",J221,0)</f>
        <v>0</v>
      </c>
      <c r="BF221" s="125" t="n">
        <f aca="false">IF(N221="znížená",J221,0)</f>
        <v>0</v>
      </c>
      <c r="BG221" s="125" t="n">
        <f aca="false">IF(N221="zákl. prenesená",J221,0)</f>
        <v>0</v>
      </c>
      <c r="BH221" s="125" t="n">
        <f aca="false">IF(N221="zníž. prenesená",J221,0)</f>
        <v>0</v>
      </c>
      <c r="BI221" s="125" t="n">
        <f aca="false">IF(N221="nulová",J221,0)</f>
        <v>0</v>
      </c>
      <c r="BJ221" s="3" t="s">
        <v>90</v>
      </c>
      <c r="BK221" s="125" t="n">
        <f aca="false">ROUND(I221*H221,2)</f>
        <v>0</v>
      </c>
      <c r="BL221" s="3" t="s">
        <v>223</v>
      </c>
      <c r="BM221" s="209" t="s">
        <v>442</v>
      </c>
    </row>
    <row r="222" s="26" customFormat="true" ht="14.4" hidden="false" customHeight="true" outlineLevel="0" collapsed="false">
      <c r="A222" s="24"/>
      <c r="B222" s="196"/>
      <c r="C222" s="210" t="s">
        <v>443</v>
      </c>
      <c r="D222" s="210" t="s">
        <v>232</v>
      </c>
      <c r="E222" s="211" t="s">
        <v>444</v>
      </c>
      <c r="F222" s="212" t="s">
        <v>445</v>
      </c>
      <c r="G222" s="213" t="s">
        <v>171</v>
      </c>
      <c r="H222" s="214" t="n">
        <v>2</v>
      </c>
      <c r="I222" s="215"/>
      <c r="J222" s="216" t="n">
        <f aca="false">ROUND(I222*H222,2)</f>
        <v>0</v>
      </c>
      <c r="K222" s="217"/>
      <c r="L222" s="218"/>
      <c r="M222" s="219"/>
      <c r="N222" s="220" t="s">
        <v>43</v>
      </c>
      <c r="O222" s="67"/>
      <c r="P222" s="207" t="n">
        <f aca="false">O222*H222</f>
        <v>0</v>
      </c>
      <c r="Q222" s="207" t="n">
        <v>0</v>
      </c>
      <c r="R222" s="207" t="n">
        <f aca="false">Q222*H222</f>
        <v>0</v>
      </c>
      <c r="S222" s="207" t="n">
        <v>0</v>
      </c>
      <c r="T222" s="208" t="n">
        <f aca="false">S222*H222</f>
        <v>0</v>
      </c>
      <c r="U222" s="24"/>
      <c r="V222" s="24"/>
      <c r="W222" s="24"/>
      <c r="X222" s="24"/>
      <c r="Y222" s="24"/>
      <c r="Z222" s="24"/>
      <c r="AA222" s="24"/>
      <c r="AB222" s="24"/>
      <c r="AC222" s="24"/>
      <c r="AD222" s="24"/>
      <c r="AE222" s="24"/>
      <c r="AR222" s="209" t="s">
        <v>287</v>
      </c>
      <c r="AT222" s="209" t="s">
        <v>232</v>
      </c>
      <c r="AU222" s="209" t="s">
        <v>90</v>
      </c>
      <c r="AY222" s="3" t="s">
        <v>155</v>
      </c>
      <c r="BE222" s="125" t="n">
        <f aca="false">IF(N222="základná",J222,0)</f>
        <v>0</v>
      </c>
      <c r="BF222" s="125" t="n">
        <f aca="false">IF(N222="znížená",J222,0)</f>
        <v>0</v>
      </c>
      <c r="BG222" s="125" t="n">
        <f aca="false">IF(N222="zákl. prenesená",J222,0)</f>
        <v>0</v>
      </c>
      <c r="BH222" s="125" t="n">
        <f aca="false">IF(N222="zníž. prenesená",J222,0)</f>
        <v>0</v>
      </c>
      <c r="BI222" s="125" t="n">
        <f aca="false">IF(N222="nulová",J222,0)</f>
        <v>0</v>
      </c>
      <c r="BJ222" s="3" t="s">
        <v>90</v>
      </c>
      <c r="BK222" s="125" t="n">
        <f aca="false">ROUND(I222*H222,2)</f>
        <v>0</v>
      </c>
      <c r="BL222" s="3" t="s">
        <v>223</v>
      </c>
      <c r="BM222" s="209" t="s">
        <v>446</v>
      </c>
    </row>
    <row r="223" s="26" customFormat="true" ht="19.8" hidden="false" customHeight="true" outlineLevel="0" collapsed="false">
      <c r="A223" s="24"/>
      <c r="B223" s="196"/>
      <c r="C223" s="197" t="s">
        <v>447</v>
      </c>
      <c r="D223" s="197" t="s">
        <v>158</v>
      </c>
      <c r="E223" s="198" t="s">
        <v>448</v>
      </c>
      <c r="F223" s="199" t="s">
        <v>449</v>
      </c>
      <c r="G223" s="200" t="s">
        <v>171</v>
      </c>
      <c r="H223" s="201" t="n">
        <v>4</v>
      </c>
      <c r="I223" s="202"/>
      <c r="J223" s="203" t="n">
        <f aca="false">ROUND(I223*H223,2)</f>
        <v>0</v>
      </c>
      <c r="K223" s="204"/>
      <c r="L223" s="25"/>
      <c r="M223" s="205"/>
      <c r="N223" s="206" t="s">
        <v>43</v>
      </c>
      <c r="O223" s="67"/>
      <c r="P223" s="207" t="n">
        <f aca="false">O223*H223</f>
        <v>0</v>
      </c>
      <c r="Q223" s="207" t="n">
        <v>0</v>
      </c>
      <c r="R223" s="207" t="n">
        <f aca="false">Q223*H223</f>
        <v>0</v>
      </c>
      <c r="S223" s="207" t="n">
        <v>0</v>
      </c>
      <c r="T223" s="208" t="n">
        <f aca="false">S223*H223</f>
        <v>0</v>
      </c>
      <c r="U223" s="24"/>
      <c r="V223" s="24"/>
      <c r="W223" s="24"/>
      <c r="X223" s="24"/>
      <c r="Y223" s="24"/>
      <c r="Z223" s="24"/>
      <c r="AA223" s="24"/>
      <c r="AB223" s="24"/>
      <c r="AC223" s="24"/>
      <c r="AD223" s="24"/>
      <c r="AE223" s="24"/>
      <c r="AR223" s="209" t="s">
        <v>223</v>
      </c>
      <c r="AT223" s="209" t="s">
        <v>158</v>
      </c>
      <c r="AU223" s="209" t="s">
        <v>90</v>
      </c>
      <c r="AY223" s="3" t="s">
        <v>155</v>
      </c>
      <c r="BE223" s="125" t="n">
        <f aca="false">IF(N223="základná",J223,0)</f>
        <v>0</v>
      </c>
      <c r="BF223" s="125" t="n">
        <f aca="false">IF(N223="znížená",J223,0)</f>
        <v>0</v>
      </c>
      <c r="BG223" s="125" t="n">
        <f aca="false">IF(N223="zákl. prenesená",J223,0)</f>
        <v>0</v>
      </c>
      <c r="BH223" s="125" t="n">
        <f aca="false">IF(N223="zníž. prenesená",J223,0)</f>
        <v>0</v>
      </c>
      <c r="BI223" s="125" t="n">
        <f aca="false">IF(N223="nulová",J223,0)</f>
        <v>0</v>
      </c>
      <c r="BJ223" s="3" t="s">
        <v>90</v>
      </c>
      <c r="BK223" s="125" t="n">
        <f aca="false">ROUND(I223*H223,2)</f>
        <v>0</v>
      </c>
      <c r="BL223" s="3" t="s">
        <v>223</v>
      </c>
      <c r="BM223" s="209" t="s">
        <v>450</v>
      </c>
    </row>
    <row r="224" s="26" customFormat="true" ht="14.4" hidden="false" customHeight="true" outlineLevel="0" collapsed="false">
      <c r="A224" s="24"/>
      <c r="B224" s="196"/>
      <c r="C224" s="210" t="s">
        <v>451</v>
      </c>
      <c r="D224" s="210" t="s">
        <v>232</v>
      </c>
      <c r="E224" s="211" t="s">
        <v>452</v>
      </c>
      <c r="F224" s="212" t="s">
        <v>453</v>
      </c>
      <c r="G224" s="213" t="s">
        <v>171</v>
      </c>
      <c r="H224" s="214" t="n">
        <v>1</v>
      </c>
      <c r="I224" s="215"/>
      <c r="J224" s="216" t="n">
        <f aca="false">ROUND(I224*H224,2)</f>
        <v>0</v>
      </c>
      <c r="K224" s="217"/>
      <c r="L224" s="218"/>
      <c r="M224" s="219"/>
      <c r="N224" s="220" t="s">
        <v>43</v>
      </c>
      <c r="O224" s="67"/>
      <c r="P224" s="207" t="n">
        <f aca="false">O224*H224</f>
        <v>0</v>
      </c>
      <c r="Q224" s="207" t="n">
        <v>0.0012</v>
      </c>
      <c r="R224" s="207" t="n">
        <f aca="false">Q224*H224</f>
        <v>0.0012</v>
      </c>
      <c r="S224" s="207" t="n">
        <v>0</v>
      </c>
      <c r="T224" s="208" t="n">
        <f aca="false">S224*H224</f>
        <v>0</v>
      </c>
      <c r="U224" s="24"/>
      <c r="V224" s="24"/>
      <c r="W224" s="24"/>
      <c r="X224" s="24"/>
      <c r="Y224" s="24"/>
      <c r="Z224" s="24"/>
      <c r="AA224" s="24"/>
      <c r="AB224" s="24"/>
      <c r="AC224" s="24"/>
      <c r="AD224" s="24"/>
      <c r="AE224" s="24"/>
      <c r="AR224" s="209" t="s">
        <v>287</v>
      </c>
      <c r="AT224" s="209" t="s">
        <v>232</v>
      </c>
      <c r="AU224" s="209" t="s">
        <v>90</v>
      </c>
      <c r="AY224" s="3" t="s">
        <v>155</v>
      </c>
      <c r="BE224" s="125" t="n">
        <f aca="false">IF(N224="základná",J224,0)</f>
        <v>0</v>
      </c>
      <c r="BF224" s="125" t="n">
        <f aca="false">IF(N224="znížená",J224,0)</f>
        <v>0</v>
      </c>
      <c r="BG224" s="125" t="n">
        <f aca="false">IF(N224="zákl. prenesená",J224,0)</f>
        <v>0</v>
      </c>
      <c r="BH224" s="125" t="n">
        <f aca="false">IF(N224="zníž. prenesená",J224,0)</f>
        <v>0</v>
      </c>
      <c r="BI224" s="125" t="n">
        <f aca="false">IF(N224="nulová",J224,0)</f>
        <v>0</v>
      </c>
      <c r="BJ224" s="3" t="s">
        <v>90</v>
      </c>
      <c r="BK224" s="125" t="n">
        <f aca="false">ROUND(I224*H224,2)</f>
        <v>0</v>
      </c>
      <c r="BL224" s="3" t="s">
        <v>223</v>
      </c>
      <c r="BM224" s="209" t="s">
        <v>454</v>
      </c>
    </row>
    <row r="225" s="26" customFormat="true" ht="14.4" hidden="false" customHeight="true" outlineLevel="0" collapsed="false">
      <c r="A225" s="24"/>
      <c r="B225" s="196"/>
      <c r="C225" s="210" t="s">
        <v>455</v>
      </c>
      <c r="D225" s="210" t="s">
        <v>232</v>
      </c>
      <c r="E225" s="211" t="s">
        <v>456</v>
      </c>
      <c r="F225" s="212" t="s">
        <v>457</v>
      </c>
      <c r="G225" s="213" t="s">
        <v>171</v>
      </c>
      <c r="H225" s="214" t="n">
        <v>3</v>
      </c>
      <c r="I225" s="215"/>
      <c r="J225" s="216" t="n">
        <f aca="false">ROUND(I225*H225,2)</f>
        <v>0</v>
      </c>
      <c r="K225" s="217"/>
      <c r="L225" s="218"/>
      <c r="M225" s="219"/>
      <c r="N225" s="220" t="s">
        <v>43</v>
      </c>
      <c r="O225" s="67"/>
      <c r="P225" s="207" t="n">
        <f aca="false">O225*H225</f>
        <v>0</v>
      </c>
      <c r="Q225" s="207" t="n">
        <v>0.0075</v>
      </c>
      <c r="R225" s="207" t="n">
        <f aca="false">Q225*H225</f>
        <v>0.0225</v>
      </c>
      <c r="S225" s="207" t="n">
        <v>0</v>
      </c>
      <c r="T225" s="208" t="n">
        <f aca="false">S225*H225</f>
        <v>0</v>
      </c>
      <c r="U225" s="24"/>
      <c r="V225" s="24"/>
      <c r="W225" s="24"/>
      <c r="X225" s="24"/>
      <c r="Y225" s="24"/>
      <c r="Z225" s="24"/>
      <c r="AA225" s="24"/>
      <c r="AB225" s="24"/>
      <c r="AC225" s="24"/>
      <c r="AD225" s="24"/>
      <c r="AE225" s="24"/>
      <c r="AR225" s="209" t="s">
        <v>287</v>
      </c>
      <c r="AT225" s="209" t="s">
        <v>232</v>
      </c>
      <c r="AU225" s="209" t="s">
        <v>90</v>
      </c>
      <c r="AY225" s="3" t="s">
        <v>155</v>
      </c>
      <c r="BE225" s="125" t="n">
        <f aca="false">IF(N225="základná",J225,0)</f>
        <v>0</v>
      </c>
      <c r="BF225" s="125" t="n">
        <f aca="false">IF(N225="znížená",J225,0)</f>
        <v>0</v>
      </c>
      <c r="BG225" s="125" t="n">
        <f aca="false">IF(N225="zákl. prenesená",J225,0)</f>
        <v>0</v>
      </c>
      <c r="BH225" s="125" t="n">
        <f aca="false">IF(N225="zníž. prenesená",J225,0)</f>
        <v>0</v>
      </c>
      <c r="BI225" s="125" t="n">
        <f aca="false">IF(N225="nulová",J225,0)</f>
        <v>0</v>
      </c>
      <c r="BJ225" s="3" t="s">
        <v>90</v>
      </c>
      <c r="BK225" s="125" t="n">
        <f aca="false">ROUND(I225*H225,2)</f>
        <v>0</v>
      </c>
      <c r="BL225" s="3" t="s">
        <v>223</v>
      </c>
      <c r="BM225" s="209" t="s">
        <v>458</v>
      </c>
    </row>
    <row r="226" s="182" customFormat="true" ht="22.8" hidden="false" customHeight="true" outlineLevel="0" collapsed="false">
      <c r="B226" s="183"/>
      <c r="D226" s="184" t="s">
        <v>76</v>
      </c>
      <c r="E226" s="194" t="s">
        <v>459</v>
      </c>
      <c r="F226" s="194" t="s">
        <v>460</v>
      </c>
      <c r="I226" s="186"/>
      <c r="J226" s="195" t="n">
        <f aca="false">BK226</f>
        <v>0</v>
      </c>
      <c r="L226" s="183"/>
      <c r="M226" s="188"/>
      <c r="N226" s="189"/>
      <c r="O226" s="189"/>
      <c r="P226" s="190" t="n">
        <f aca="false">SUM(P227:P229)</f>
        <v>0</v>
      </c>
      <c r="Q226" s="189"/>
      <c r="R226" s="190" t="n">
        <f aca="false">SUM(R227:R229)</f>
        <v>0.00218</v>
      </c>
      <c r="S226" s="189"/>
      <c r="T226" s="191" t="n">
        <f aca="false">SUM(T227:T229)</f>
        <v>0.002</v>
      </c>
      <c r="AR226" s="184" t="s">
        <v>90</v>
      </c>
      <c r="AT226" s="192" t="s">
        <v>76</v>
      </c>
      <c r="AU226" s="192" t="s">
        <v>84</v>
      </c>
      <c r="AY226" s="184" t="s">
        <v>155</v>
      </c>
      <c r="BK226" s="193" t="n">
        <f aca="false">SUM(BK227:BK229)</f>
        <v>0</v>
      </c>
    </row>
    <row r="227" s="26" customFormat="true" ht="22.2" hidden="false" customHeight="true" outlineLevel="0" collapsed="false">
      <c r="A227" s="24"/>
      <c r="B227" s="196"/>
      <c r="C227" s="197" t="s">
        <v>461</v>
      </c>
      <c r="D227" s="197" t="s">
        <v>158</v>
      </c>
      <c r="E227" s="198" t="s">
        <v>462</v>
      </c>
      <c r="F227" s="199" t="s">
        <v>463</v>
      </c>
      <c r="G227" s="200" t="s">
        <v>177</v>
      </c>
      <c r="H227" s="201" t="n">
        <v>2</v>
      </c>
      <c r="I227" s="202"/>
      <c r="J227" s="203" t="n">
        <f aca="false">ROUND(I227*H227,2)</f>
        <v>0</v>
      </c>
      <c r="K227" s="204"/>
      <c r="L227" s="25"/>
      <c r="M227" s="205"/>
      <c r="N227" s="206" t="s">
        <v>43</v>
      </c>
      <c r="O227" s="67"/>
      <c r="P227" s="207" t="n">
        <f aca="false">O227*H227</f>
        <v>0</v>
      </c>
      <c r="Q227" s="207" t="n">
        <v>1E-005</v>
      </c>
      <c r="R227" s="207" t="n">
        <f aca="false">Q227*H227</f>
        <v>2E-005</v>
      </c>
      <c r="S227" s="207" t="n">
        <v>0.001</v>
      </c>
      <c r="T227" s="208" t="n">
        <f aca="false">S227*H227</f>
        <v>0.002</v>
      </c>
      <c r="U227" s="24"/>
      <c r="V227" s="24"/>
      <c r="W227" s="24"/>
      <c r="X227" s="24"/>
      <c r="Y227" s="24"/>
      <c r="Z227" s="24"/>
      <c r="AA227" s="24"/>
      <c r="AB227" s="24"/>
      <c r="AC227" s="24"/>
      <c r="AD227" s="24"/>
      <c r="AE227" s="24"/>
      <c r="AR227" s="209" t="s">
        <v>223</v>
      </c>
      <c r="AT227" s="209" t="s">
        <v>158</v>
      </c>
      <c r="AU227" s="209" t="s">
        <v>90</v>
      </c>
      <c r="AY227" s="3" t="s">
        <v>155</v>
      </c>
      <c r="BE227" s="125" t="n">
        <f aca="false">IF(N227="základná",J227,0)</f>
        <v>0</v>
      </c>
      <c r="BF227" s="125" t="n">
        <f aca="false">IF(N227="znížená",J227,0)</f>
        <v>0</v>
      </c>
      <c r="BG227" s="125" t="n">
        <f aca="false">IF(N227="zákl. prenesená",J227,0)</f>
        <v>0</v>
      </c>
      <c r="BH227" s="125" t="n">
        <f aca="false">IF(N227="zníž. prenesená",J227,0)</f>
        <v>0</v>
      </c>
      <c r="BI227" s="125" t="n">
        <f aca="false">IF(N227="nulová",J227,0)</f>
        <v>0</v>
      </c>
      <c r="BJ227" s="3" t="s">
        <v>90</v>
      </c>
      <c r="BK227" s="125" t="n">
        <f aca="false">ROUND(I227*H227,2)</f>
        <v>0</v>
      </c>
      <c r="BL227" s="3" t="s">
        <v>223</v>
      </c>
      <c r="BM227" s="209" t="s">
        <v>464</v>
      </c>
    </row>
    <row r="228" s="26" customFormat="true" ht="19.8" hidden="false" customHeight="true" outlineLevel="0" collapsed="false">
      <c r="A228" s="24"/>
      <c r="B228" s="196"/>
      <c r="C228" s="197" t="s">
        <v>465</v>
      </c>
      <c r="D228" s="197" t="s">
        <v>158</v>
      </c>
      <c r="E228" s="198" t="s">
        <v>466</v>
      </c>
      <c r="F228" s="199" t="s">
        <v>467</v>
      </c>
      <c r="G228" s="200" t="s">
        <v>171</v>
      </c>
      <c r="H228" s="201" t="n">
        <v>4</v>
      </c>
      <c r="I228" s="202"/>
      <c r="J228" s="203" t="n">
        <f aca="false">ROUND(I228*H228,2)</f>
        <v>0</v>
      </c>
      <c r="K228" s="204"/>
      <c r="L228" s="25"/>
      <c r="M228" s="205"/>
      <c r="N228" s="206" t="s">
        <v>43</v>
      </c>
      <c r="O228" s="67"/>
      <c r="P228" s="207" t="n">
        <f aca="false">O228*H228</f>
        <v>0</v>
      </c>
      <c r="Q228" s="207" t="n">
        <v>0.00054</v>
      </c>
      <c r="R228" s="207" t="n">
        <f aca="false">Q228*H228</f>
        <v>0.00216</v>
      </c>
      <c r="S228" s="207" t="n">
        <v>0</v>
      </c>
      <c r="T228" s="208" t="n">
        <f aca="false">S228*H228</f>
        <v>0</v>
      </c>
      <c r="U228" s="24"/>
      <c r="V228" s="24"/>
      <c r="W228" s="24"/>
      <c r="X228" s="24"/>
      <c r="Y228" s="24"/>
      <c r="Z228" s="24"/>
      <c r="AA228" s="24"/>
      <c r="AB228" s="24"/>
      <c r="AC228" s="24"/>
      <c r="AD228" s="24"/>
      <c r="AE228" s="24"/>
      <c r="AR228" s="209" t="s">
        <v>223</v>
      </c>
      <c r="AT228" s="209" t="s">
        <v>158</v>
      </c>
      <c r="AU228" s="209" t="s">
        <v>90</v>
      </c>
      <c r="AY228" s="3" t="s">
        <v>155</v>
      </c>
      <c r="BE228" s="125" t="n">
        <f aca="false">IF(N228="základná",J228,0)</f>
        <v>0</v>
      </c>
      <c r="BF228" s="125" t="n">
        <f aca="false">IF(N228="znížená",J228,0)</f>
        <v>0</v>
      </c>
      <c r="BG228" s="125" t="n">
        <f aca="false">IF(N228="zákl. prenesená",J228,0)</f>
        <v>0</v>
      </c>
      <c r="BH228" s="125" t="n">
        <f aca="false">IF(N228="zníž. prenesená",J228,0)</f>
        <v>0</v>
      </c>
      <c r="BI228" s="125" t="n">
        <f aca="false">IF(N228="nulová",J228,0)</f>
        <v>0</v>
      </c>
      <c r="BJ228" s="3" t="s">
        <v>90</v>
      </c>
      <c r="BK228" s="125" t="n">
        <f aca="false">ROUND(I228*H228,2)</f>
        <v>0</v>
      </c>
      <c r="BL228" s="3" t="s">
        <v>223</v>
      </c>
      <c r="BM228" s="209" t="s">
        <v>468</v>
      </c>
    </row>
    <row r="229" s="26" customFormat="true" ht="22.2" hidden="false" customHeight="true" outlineLevel="0" collapsed="false">
      <c r="A229" s="24"/>
      <c r="B229" s="196"/>
      <c r="C229" s="197" t="s">
        <v>469</v>
      </c>
      <c r="D229" s="197" t="s">
        <v>158</v>
      </c>
      <c r="E229" s="198" t="s">
        <v>470</v>
      </c>
      <c r="F229" s="199" t="s">
        <v>471</v>
      </c>
      <c r="G229" s="200" t="s">
        <v>393</v>
      </c>
      <c r="H229" s="221"/>
      <c r="I229" s="202"/>
      <c r="J229" s="203" t="n">
        <f aca="false">ROUND(I229*H229,2)</f>
        <v>0</v>
      </c>
      <c r="K229" s="204"/>
      <c r="L229" s="25"/>
      <c r="M229" s="205"/>
      <c r="N229" s="206" t="s">
        <v>43</v>
      </c>
      <c r="O229" s="67"/>
      <c r="P229" s="207" t="n">
        <f aca="false">O229*H229</f>
        <v>0</v>
      </c>
      <c r="Q229" s="207" t="n">
        <v>0</v>
      </c>
      <c r="R229" s="207" t="n">
        <f aca="false">Q229*H229</f>
        <v>0</v>
      </c>
      <c r="S229" s="207" t="n">
        <v>0</v>
      </c>
      <c r="T229" s="208" t="n">
        <f aca="false">S229*H229</f>
        <v>0</v>
      </c>
      <c r="U229" s="24"/>
      <c r="V229" s="24"/>
      <c r="W229" s="24"/>
      <c r="X229" s="24"/>
      <c r="Y229" s="24"/>
      <c r="Z229" s="24"/>
      <c r="AA229" s="24"/>
      <c r="AB229" s="24"/>
      <c r="AC229" s="24"/>
      <c r="AD229" s="24"/>
      <c r="AE229" s="24"/>
      <c r="AR229" s="209" t="s">
        <v>223</v>
      </c>
      <c r="AT229" s="209" t="s">
        <v>158</v>
      </c>
      <c r="AU229" s="209" t="s">
        <v>90</v>
      </c>
      <c r="AY229" s="3" t="s">
        <v>155</v>
      </c>
      <c r="BE229" s="125" t="n">
        <f aca="false">IF(N229="základná",J229,0)</f>
        <v>0</v>
      </c>
      <c r="BF229" s="125" t="n">
        <f aca="false">IF(N229="znížená",J229,0)</f>
        <v>0</v>
      </c>
      <c r="BG229" s="125" t="n">
        <f aca="false">IF(N229="zákl. prenesená",J229,0)</f>
        <v>0</v>
      </c>
      <c r="BH229" s="125" t="n">
        <f aca="false">IF(N229="zníž. prenesená",J229,0)</f>
        <v>0</v>
      </c>
      <c r="BI229" s="125" t="n">
        <f aca="false">IF(N229="nulová",J229,0)</f>
        <v>0</v>
      </c>
      <c r="BJ229" s="3" t="s">
        <v>90</v>
      </c>
      <c r="BK229" s="125" t="n">
        <f aca="false">ROUND(I229*H229,2)</f>
        <v>0</v>
      </c>
      <c r="BL229" s="3" t="s">
        <v>223</v>
      </c>
      <c r="BM229" s="209" t="s">
        <v>472</v>
      </c>
    </row>
    <row r="230" s="182" customFormat="true" ht="22.8" hidden="false" customHeight="true" outlineLevel="0" collapsed="false">
      <c r="B230" s="183"/>
      <c r="D230" s="184" t="s">
        <v>76</v>
      </c>
      <c r="E230" s="194" t="s">
        <v>473</v>
      </c>
      <c r="F230" s="194" t="s">
        <v>474</v>
      </c>
      <c r="I230" s="186"/>
      <c r="J230" s="195" t="n">
        <f aca="false">BK230</f>
        <v>0</v>
      </c>
      <c r="L230" s="183"/>
      <c r="M230" s="188"/>
      <c r="N230" s="189"/>
      <c r="O230" s="189"/>
      <c r="P230" s="190" t="n">
        <f aca="false">SUM(P231:P245)</f>
        <v>0</v>
      </c>
      <c r="Q230" s="189"/>
      <c r="R230" s="190" t="n">
        <f aca="false">SUM(R231:R245)</f>
        <v>0.00219</v>
      </c>
      <c r="S230" s="189"/>
      <c r="T230" s="191" t="n">
        <f aca="false">SUM(T231:T245)</f>
        <v>0.0018</v>
      </c>
      <c r="AR230" s="184" t="s">
        <v>90</v>
      </c>
      <c r="AT230" s="192" t="s">
        <v>76</v>
      </c>
      <c r="AU230" s="192" t="s">
        <v>84</v>
      </c>
      <c r="AY230" s="184" t="s">
        <v>155</v>
      </c>
      <c r="BK230" s="193" t="n">
        <f aca="false">SUM(BK231:BK245)</f>
        <v>0</v>
      </c>
    </row>
    <row r="231" s="26" customFormat="true" ht="22.2" hidden="false" customHeight="true" outlineLevel="0" collapsed="false">
      <c r="A231" s="24"/>
      <c r="B231" s="196"/>
      <c r="C231" s="197" t="s">
        <v>475</v>
      </c>
      <c r="D231" s="197" t="s">
        <v>158</v>
      </c>
      <c r="E231" s="198" t="s">
        <v>476</v>
      </c>
      <c r="F231" s="199" t="s">
        <v>477</v>
      </c>
      <c r="G231" s="200" t="s">
        <v>171</v>
      </c>
      <c r="H231" s="201" t="n">
        <v>2</v>
      </c>
      <c r="I231" s="202"/>
      <c r="J231" s="203" t="n">
        <f aca="false">ROUND(I231*H231,2)</f>
        <v>0</v>
      </c>
      <c r="K231" s="204"/>
      <c r="L231" s="25"/>
      <c r="M231" s="205"/>
      <c r="N231" s="206" t="s">
        <v>43</v>
      </c>
      <c r="O231" s="67"/>
      <c r="P231" s="207" t="n">
        <f aca="false">O231*H231</f>
        <v>0</v>
      </c>
      <c r="Q231" s="207" t="n">
        <v>4E-005</v>
      </c>
      <c r="R231" s="207" t="n">
        <f aca="false">Q231*H231</f>
        <v>8E-005</v>
      </c>
      <c r="S231" s="207" t="n">
        <v>0.00045</v>
      </c>
      <c r="T231" s="208" t="n">
        <f aca="false">S231*H231</f>
        <v>0.0009</v>
      </c>
      <c r="U231" s="24"/>
      <c r="V231" s="24"/>
      <c r="W231" s="24"/>
      <c r="X231" s="24"/>
      <c r="Y231" s="24"/>
      <c r="Z231" s="24"/>
      <c r="AA231" s="24"/>
      <c r="AB231" s="24"/>
      <c r="AC231" s="24"/>
      <c r="AD231" s="24"/>
      <c r="AE231" s="24"/>
      <c r="AR231" s="209" t="s">
        <v>223</v>
      </c>
      <c r="AT231" s="209" t="s">
        <v>158</v>
      </c>
      <c r="AU231" s="209" t="s">
        <v>90</v>
      </c>
      <c r="AY231" s="3" t="s">
        <v>155</v>
      </c>
      <c r="BE231" s="125" t="n">
        <f aca="false">IF(N231="základná",J231,0)</f>
        <v>0</v>
      </c>
      <c r="BF231" s="125" t="n">
        <f aca="false">IF(N231="znížená",J231,0)</f>
        <v>0</v>
      </c>
      <c r="BG231" s="125" t="n">
        <f aca="false">IF(N231="zákl. prenesená",J231,0)</f>
        <v>0</v>
      </c>
      <c r="BH231" s="125" t="n">
        <f aca="false">IF(N231="zníž. prenesená",J231,0)</f>
        <v>0</v>
      </c>
      <c r="BI231" s="125" t="n">
        <f aca="false">IF(N231="nulová",J231,0)</f>
        <v>0</v>
      </c>
      <c r="BJ231" s="3" t="s">
        <v>90</v>
      </c>
      <c r="BK231" s="125" t="n">
        <f aca="false">ROUND(I231*H231,2)</f>
        <v>0</v>
      </c>
      <c r="BL231" s="3" t="s">
        <v>223</v>
      </c>
      <c r="BM231" s="209" t="s">
        <v>478</v>
      </c>
    </row>
    <row r="232" s="26" customFormat="true" ht="22.2" hidden="false" customHeight="true" outlineLevel="0" collapsed="false">
      <c r="A232" s="24"/>
      <c r="B232" s="196"/>
      <c r="C232" s="197" t="s">
        <v>479</v>
      </c>
      <c r="D232" s="197" t="s">
        <v>158</v>
      </c>
      <c r="E232" s="198" t="s">
        <v>480</v>
      </c>
      <c r="F232" s="199" t="s">
        <v>481</v>
      </c>
      <c r="G232" s="200" t="s">
        <v>171</v>
      </c>
      <c r="H232" s="201" t="n">
        <v>2</v>
      </c>
      <c r="I232" s="202"/>
      <c r="J232" s="203" t="n">
        <f aca="false">ROUND(I232*H232,2)</f>
        <v>0</v>
      </c>
      <c r="K232" s="204"/>
      <c r="L232" s="25"/>
      <c r="M232" s="205"/>
      <c r="N232" s="206" t="s">
        <v>43</v>
      </c>
      <c r="O232" s="67"/>
      <c r="P232" s="207" t="n">
        <f aca="false">O232*H232</f>
        <v>0</v>
      </c>
      <c r="Q232" s="207" t="n">
        <v>9E-005</v>
      </c>
      <c r="R232" s="207" t="n">
        <f aca="false">Q232*H232</f>
        <v>0.00018</v>
      </c>
      <c r="S232" s="207" t="n">
        <v>0.00045</v>
      </c>
      <c r="T232" s="208" t="n">
        <f aca="false">S232*H232</f>
        <v>0.0009</v>
      </c>
      <c r="U232" s="24"/>
      <c r="V232" s="24"/>
      <c r="W232" s="24"/>
      <c r="X232" s="24"/>
      <c r="Y232" s="24"/>
      <c r="Z232" s="24"/>
      <c r="AA232" s="24"/>
      <c r="AB232" s="24"/>
      <c r="AC232" s="24"/>
      <c r="AD232" s="24"/>
      <c r="AE232" s="24"/>
      <c r="AR232" s="209" t="s">
        <v>223</v>
      </c>
      <c r="AT232" s="209" t="s">
        <v>158</v>
      </c>
      <c r="AU232" s="209" t="s">
        <v>90</v>
      </c>
      <c r="AY232" s="3" t="s">
        <v>155</v>
      </c>
      <c r="BE232" s="125" t="n">
        <f aca="false">IF(N232="základná",J232,0)</f>
        <v>0</v>
      </c>
      <c r="BF232" s="125" t="n">
        <f aca="false">IF(N232="znížená",J232,0)</f>
        <v>0</v>
      </c>
      <c r="BG232" s="125" t="n">
        <f aca="false">IF(N232="zákl. prenesená",J232,0)</f>
        <v>0</v>
      </c>
      <c r="BH232" s="125" t="n">
        <f aca="false">IF(N232="zníž. prenesená",J232,0)</f>
        <v>0</v>
      </c>
      <c r="BI232" s="125" t="n">
        <f aca="false">IF(N232="nulová",J232,0)</f>
        <v>0</v>
      </c>
      <c r="BJ232" s="3" t="s">
        <v>90</v>
      </c>
      <c r="BK232" s="125" t="n">
        <f aca="false">ROUND(I232*H232,2)</f>
        <v>0</v>
      </c>
      <c r="BL232" s="3" t="s">
        <v>223</v>
      </c>
      <c r="BM232" s="209" t="s">
        <v>482</v>
      </c>
    </row>
    <row r="233" s="26" customFormat="true" ht="14.4" hidden="false" customHeight="true" outlineLevel="0" collapsed="false">
      <c r="A233" s="24"/>
      <c r="B233" s="196"/>
      <c r="C233" s="197" t="s">
        <v>483</v>
      </c>
      <c r="D233" s="197" t="s">
        <v>158</v>
      </c>
      <c r="E233" s="198" t="s">
        <v>484</v>
      </c>
      <c r="F233" s="199" t="s">
        <v>485</v>
      </c>
      <c r="G233" s="200" t="s">
        <v>171</v>
      </c>
      <c r="H233" s="201" t="n">
        <v>2</v>
      </c>
      <c r="I233" s="202"/>
      <c r="J233" s="203" t="n">
        <f aca="false">ROUND(I233*H233,2)</f>
        <v>0</v>
      </c>
      <c r="K233" s="204"/>
      <c r="L233" s="25"/>
      <c r="M233" s="205"/>
      <c r="N233" s="206" t="s">
        <v>43</v>
      </c>
      <c r="O233" s="67"/>
      <c r="P233" s="207" t="n">
        <f aca="false">O233*H233</f>
        <v>0</v>
      </c>
      <c r="Q233" s="207" t="n">
        <v>3E-005</v>
      </c>
      <c r="R233" s="207" t="n">
        <f aca="false">Q233*H233</f>
        <v>6E-005</v>
      </c>
      <c r="S233" s="207" t="n">
        <v>0</v>
      </c>
      <c r="T233" s="208" t="n">
        <f aca="false">S233*H233</f>
        <v>0</v>
      </c>
      <c r="U233" s="24"/>
      <c r="V233" s="24"/>
      <c r="W233" s="24"/>
      <c r="X233" s="24"/>
      <c r="Y233" s="24"/>
      <c r="Z233" s="24"/>
      <c r="AA233" s="24"/>
      <c r="AB233" s="24"/>
      <c r="AC233" s="24"/>
      <c r="AD233" s="24"/>
      <c r="AE233" s="24"/>
      <c r="AR233" s="209" t="s">
        <v>223</v>
      </c>
      <c r="AT233" s="209" t="s">
        <v>158</v>
      </c>
      <c r="AU233" s="209" t="s">
        <v>90</v>
      </c>
      <c r="AY233" s="3" t="s">
        <v>155</v>
      </c>
      <c r="BE233" s="125" t="n">
        <f aca="false">IF(N233="základná",J233,0)</f>
        <v>0</v>
      </c>
      <c r="BF233" s="125" t="n">
        <f aca="false">IF(N233="znížená",J233,0)</f>
        <v>0</v>
      </c>
      <c r="BG233" s="125" t="n">
        <f aca="false">IF(N233="zákl. prenesená",J233,0)</f>
        <v>0</v>
      </c>
      <c r="BH233" s="125" t="n">
        <f aca="false">IF(N233="zníž. prenesená",J233,0)</f>
        <v>0</v>
      </c>
      <c r="BI233" s="125" t="n">
        <f aca="false">IF(N233="nulová",J233,0)</f>
        <v>0</v>
      </c>
      <c r="BJ233" s="3" t="s">
        <v>90</v>
      </c>
      <c r="BK233" s="125" t="n">
        <f aca="false">ROUND(I233*H233,2)</f>
        <v>0</v>
      </c>
      <c r="BL233" s="3" t="s">
        <v>223</v>
      </c>
      <c r="BM233" s="209" t="s">
        <v>486</v>
      </c>
    </row>
    <row r="234" s="26" customFormat="true" ht="14.4" hidden="false" customHeight="true" outlineLevel="0" collapsed="false">
      <c r="A234" s="24"/>
      <c r="B234" s="196"/>
      <c r="C234" s="197" t="s">
        <v>487</v>
      </c>
      <c r="D234" s="197" t="s">
        <v>158</v>
      </c>
      <c r="E234" s="198" t="s">
        <v>488</v>
      </c>
      <c r="F234" s="199" t="s">
        <v>489</v>
      </c>
      <c r="G234" s="200" t="s">
        <v>171</v>
      </c>
      <c r="H234" s="201" t="n">
        <v>2</v>
      </c>
      <c r="I234" s="202"/>
      <c r="J234" s="203" t="n">
        <f aca="false">ROUND(I234*H234,2)</f>
        <v>0</v>
      </c>
      <c r="K234" s="204"/>
      <c r="L234" s="25"/>
      <c r="M234" s="205"/>
      <c r="N234" s="206" t="s">
        <v>43</v>
      </c>
      <c r="O234" s="67"/>
      <c r="P234" s="207" t="n">
        <f aca="false">O234*H234</f>
        <v>0</v>
      </c>
      <c r="Q234" s="207" t="n">
        <v>2E-005</v>
      </c>
      <c r="R234" s="207" t="n">
        <f aca="false">Q234*H234</f>
        <v>4E-005</v>
      </c>
      <c r="S234" s="207" t="n">
        <v>0</v>
      </c>
      <c r="T234" s="208" t="n">
        <f aca="false">S234*H234</f>
        <v>0</v>
      </c>
      <c r="U234" s="24"/>
      <c r="V234" s="24"/>
      <c r="W234" s="24"/>
      <c r="X234" s="24"/>
      <c r="Y234" s="24"/>
      <c r="Z234" s="24"/>
      <c r="AA234" s="24"/>
      <c r="AB234" s="24"/>
      <c r="AC234" s="24"/>
      <c r="AD234" s="24"/>
      <c r="AE234" s="24"/>
      <c r="AR234" s="209" t="s">
        <v>223</v>
      </c>
      <c r="AT234" s="209" t="s">
        <v>158</v>
      </c>
      <c r="AU234" s="209" t="s">
        <v>90</v>
      </c>
      <c r="AY234" s="3" t="s">
        <v>155</v>
      </c>
      <c r="BE234" s="125" t="n">
        <f aca="false">IF(N234="základná",J234,0)</f>
        <v>0</v>
      </c>
      <c r="BF234" s="125" t="n">
        <f aca="false">IF(N234="znížená",J234,0)</f>
        <v>0</v>
      </c>
      <c r="BG234" s="125" t="n">
        <f aca="false">IF(N234="zákl. prenesená",J234,0)</f>
        <v>0</v>
      </c>
      <c r="BH234" s="125" t="n">
        <f aca="false">IF(N234="zníž. prenesená",J234,0)</f>
        <v>0</v>
      </c>
      <c r="BI234" s="125" t="n">
        <f aca="false">IF(N234="nulová",J234,0)</f>
        <v>0</v>
      </c>
      <c r="BJ234" s="3" t="s">
        <v>90</v>
      </c>
      <c r="BK234" s="125" t="n">
        <f aca="false">ROUND(I234*H234,2)</f>
        <v>0</v>
      </c>
      <c r="BL234" s="3" t="s">
        <v>223</v>
      </c>
      <c r="BM234" s="209" t="s">
        <v>490</v>
      </c>
    </row>
    <row r="235" s="26" customFormat="true" ht="14.4" hidden="false" customHeight="true" outlineLevel="0" collapsed="false">
      <c r="A235" s="24"/>
      <c r="B235" s="196"/>
      <c r="C235" s="210" t="s">
        <v>491</v>
      </c>
      <c r="D235" s="210" t="s">
        <v>232</v>
      </c>
      <c r="E235" s="211" t="s">
        <v>492</v>
      </c>
      <c r="F235" s="212" t="s">
        <v>493</v>
      </c>
      <c r="G235" s="213" t="s">
        <v>171</v>
      </c>
      <c r="H235" s="214" t="n">
        <v>2</v>
      </c>
      <c r="I235" s="215"/>
      <c r="J235" s="216" t="n">
        <f aca="false">ROUND(I235*H235,2)</f>
        <v>0</v>
      </c>
      <c r="K235" s="217"/>
      <c r="L235" s="218"/>
      <c r="M235" s="219"/>
      <c r="N235" s="220" t="s">
        <v>43</v>
      </c>
      <c r="O235" s="67"/>
      <c r="P235" s="207" t="n">
        <f aca="false">O235*H235</f>
        <v>0</v>
      </c>
      <c r="Q235" s="207" t="n">
        <v>0</v>
      </c>
      <c r="R235" s="207" t="n">
        <f aca="false">Q235*H235</f>
        <v>0</v>
      </c>
      <c r="S235" s="207" t="n">
        <v>0</v>
      </c>
      <c r="T235" s="208" t="n">
        <f aca="false">S235*H235</f>
        <v>0</v>
      </c>
      <c r="U235" s="24"/>
      <c r="V235" s="24"/>
      <c r="W235" s="24"/>
      <c r="X235" s="24"/>
      <c r="Y235" s="24"/>
      <c r="Z235" s="24"/>
      <c r="AA235" s="24"/>
      <c r="AB235" s="24"/>
      <c r="AC235" s="24"/>
      <c r="AD235" s="24"/>
      <c r="AE235" s="24"/>
      <c r="AR235" s="209" t="s">
        <v>287</v>
      </c>
      <c r="AT235" s="209" t="s">
        <v>232</v>
      </c>
      <c r="AU235" s="209" t="s">
        <v>90</v>
      </c>
      <c r="AY235" s="3" t="s">
        <v>155</v>
      </c>
      <c r="BE235" s="125" t="n">
        <f aca="false">IF(N235="základná",J235,0)</f>
        <v>0</v>
      </c>
      <c r="BF235" s="125" t="n">
        <f aca="false">IF(N235="znížená",J235,0)</f>
        <v>0</v>
      </c>
      <c r="BG235" s="125" t="n">
        <f aca="false">IF(N235="zákl. prenesená",J235,0)</f>
        <v>0</v>
      </c>
      <c r="BH235" s="125" t="n">
        <f aca="false">IF(N235="zníž. prenesená",J235,0)</f>
        <v>0</v>
      </c>
      <c r="BI235" s="125" t="n">
        <f aca="false">IF(N235="nulová",J235,0)</f>
        <v>0</v>
      </c>
      <c r="BJ235" s="3" t="s">
        <v>90</v>
      </c>
      <c r="BK235" s="125" t="n">
        <f aca="false">ROUND(I235*H235,2)</f>
        <v>0</v>
      </c>
      <c r="BL235" s="3" t="s">
        <v>223</v>
      </c>
      <c r="BM235" s="209" t="s">
        <v>494</v>
      </c>
    </row>
    <row r="236" s="26" customFormat="true" ht="22.2" hidden="false" customHeight="true" outlineLevel="0" collapsed="false">
      <c r="A236" s="24"/>
      <c r="B236" s="196"/>
      <c r="C236" s="197" t="s">
        <v>495</v>
      </c>
      <c r="D236" s="197" t="s">
        <v>158</v>
      </c>
      <c r="E236" s="198" t="s">
        <v>496</v>
      </c>
      <c r="F236" s="199" t="s">
        <v>497</v>
      </c>
      <c r="G236" s="200" t="s">
        <v>171</v>
      </c>
      <c r="H236" s="201" t="n">
        <v>1</v>
      </c>
      <c r="I236" s="202"/>
      <c r="J236" s="203" t="n">
        <f aca="false">ROUND(I236*H236,2)</f>
        <v>0</v>
      </c>
      <c r="K236" s="204"/>
      <c r="L236" s="25"/>
      <c r="M236" s="205"/>
      <c r="N236" s="206" t="s">
        <v>43</v>
      </c>
      <c r="O236" s="67"/>
      <c r="P236" s="207" t="n">
        <f aca="false">O236*H236</f>
        <v>0</v>
      </c>
      <c r="Q236" s="207" t="n">
        <v>2E-005</v>
      </c>
      <c r="R236" s="207" t="n">
        <f aca="false">Q236*H236</f>
        <v>2E-005</v>
      </c>
      <c r="S236" s="207" t="n">
        <v>0</v>
      </c>
      <c r="T236" s="208" t="n">
        <f aca="false">S236*H236</f>
        <v>0</v>
      </c>
      <c r="U236" s="24"/>
      <c r="V236" s="24"/>
      <c r="W236" s="24"/>
      <c r="X236" s="24"/>
      <c r="Y236" s="24"/>
      <c r="Z236" s="24"/>
      <c r="AA236" s="24"/>
      <c r="AB236" s="24"/>
      <c r="AC236" s="24"/>
      <c r="AD236" s="24"/>
      <c r="AE236" s="24"/>
      <c r="AR236" s="209" t="s">
        <v>223</v>
      </c>
      <c r="AT236" s="209" t="s">
        <v>158</v>
      </c>
      <c r="AU236" s="209" t="s">
        <v>90</v>
      </c>
      <c r="AY236" s="3" t="s">
        <v>155</v>
      </c>
      <c r="BE236" s="125" t="n">
        <f aca="false">IF(N236="základná",J236,0)</f>
        <v>0</v>
      </c>
      <c r="BF236" s="125" t="n">
        <f aca="false">IF(N236="znížená",J236,0)</f>
        <v>0</v>
      </c>
      <c r="BG236" s="125" t="n">
        <f aca="false">IF(N236="zákl. prenesená",J236,0)</f>
        <v>0</v>
      </c>
      <c r="BH236" s="125" t="n">
        <f aca="false">IF(N236="zníž. prenesená",J236,0)</f>
        <v>0</v>
      </c>
      <c r="BI236" s="125" t="n">
        <f aca="false">IF(N236="nulová",J236,0)</f>
        <v>0</v>
      </c>
      <c r="BJ236" s="3" t="s">
        <v>90</v>
      </c>
      <c r="BK236" s="125" t="n">
        <f aca="false">ROUND(I236*H236,2)</f>
        <v>0</v>
      </c>
      <c r="BL236" s="3" t="s">
        <v>223</v>
      </c>
      <c r="BM236" s="209" t="s">
        <v>498</v>
      </c>
    </row>
    <row r="237" s="26" customFormat="true" ht="14.4" hidden="false" customHeight="true" outlineLevel="0" collapsed="false">
      <c r="A237" s="24"/>
      <c r="B237" s="196"/>
      <c r="C237" s="210" t="s">
        <v>499</v>
      </c>
      <c r="D237" s="210" t="s">
        <v>232</v>
      </c>
      <c r="E237" s="211" t="s">
        <v>500</v>
      </c>
      <c r="F237" s="212" t="s">
        <v>501</v>
      </c>
      <c r="G237" s="213" t="s">
        <v>171</v>
      </c>
      <c r="H237" s="214" t="n">
        <v>1</v>
      </c>
      <c r="I237" s="215"/>
      <c r="J237" s="216" t="n">
        <f aca="false">ROUND(I237*H237,2)</f>
        <v>0</v>
      </c>
      <c r="K237" s="217"/>
      <c r="L237" s="218"/>
      <c r="M237" s="219"/>
      <c r="N237" s="220" t="s">
        <v>43</v>
      </c>
      <c r="O237" s="67"/>
      <c r="P237" s="207" t="n">
        <f aca="false">O237*H237</f>
        <v>0</v>
      </c>
      <c r="Q237" s="207" t="n">
        <v>0.0001</v>
      </c>
      <c r="R237" s="207" t="n">
        <f aca="false">Q237*H237</f>
        <v>0.0001</v>
      </c>
      <c r="S237" s="207" t="n">
        <v>0</v>
      </c>
      <c r="T237" s="208" t="n">
        <f aca="false">S237*H237</f>
        <v>0</v>
      </c>
      <c r="U237" s="24"/>
      <c r="V237" s="24"/>
      <c r="W237" s="24"/>
      <c r="X237" s="24"/>
      <c r="Y237" s="24"/>
      <c r="Z237" s="24"/>
      <c r="AA237" s="24"/>
      <c r="AB237" s="24"/>
      <c r="AC237" s="24"/>
      <c r="AD237" s="24"/>
      <c r="AE237" s="24"/>
      <c r="AR237" s="209" t="s">
        <v>287</v>
      </c>
      <c r="AT237" s="209" t="s">
        <v>232</v>
      </c>
      <c r="AU237" s="209" t="s">
        <v>90</v>
      </c>
      <c r="AY237" s="3" t="s">
        <v>155</v>
      </c>
      <c r="BE237" s="125" t="n">
        <f aca="false">IF(N237="základná",J237,0)</f>
        <v>0</v>
      </c>
      <c r="BF237" s="125" t="n">
        <f aca="false">IF(N237="znížená",J237,0)</f>
        <v>0</v>
      </c>
      <c r="BG237" s="125" t="n">
        <f aca="false">IF(N237="zákl. prenesená",J237,0)</f>
        <v>0</v>
      </c>
      <c r="BH237" s="125" t="n">
        <f aca="false">IF(N237="zníž. prenesená",J237,0)</f>
        <v>0</v>
      </c>
      <c r="BI237" s="125" t="n">
        <f aca="false">IF(N237="nulová",J237,0)</f>
        <v>0</v>
      </c>
      <c r="BJ237" s="3" t="s">
        <v>90</v>
      </c>
      <c r="BK237" s="125" t="n">
        <f aca="false">ROUND(I237*H237,2)</f>
        <v>0</v>
      </c>
      <c r="BL237" s="3" t="s">
        <v>223</v>
      </c>
      <c r="BM237" s="209" t="s">
        <v>502</v>
      </c>
    </row>
    <row r="238" s="26" customFormat="true" ht="22.2" hidden="false" customHeight="true" outlineLevel="0" collapsed="false">
      <c r="A238" s="24"/>
      <c r="B238" s="196"/>
      <c r="C238" s="197" t="s">
        <v>503</v>
      </c>
      <c r="D238" s="197" t="s">
        <v>158</v>
      </c>
      <c r="E238" s="198" t="s">
        <v>504</v>
      </c>
      <c r="F238" s="199" t="s">
        <v>505</v>
      </c>
      <c r="G238" s="200" t="s">
        <v>171</v>
      </c>
      <c r="H238" s="201" t="n">
        <v>1</v>
      </c>
      <c r="I238" s="202"/>
      <c r="J238" s="203" t="n">
        <f aca="false">ROUND(I238*H238,2)</f>
        <v>0</v>
      </c>
      <c r="K238" s="204"/>
      <c r="L238" s="25"/>
      <c r="M238" s="205"/>
      <c r="N238" s="206" t="s">
        <v>43</v>
      </c>
      <c r="O238" s="67"/>
      <c r="P238" s="207" t="n">
        <f aca="false">O238*H238</f>
        <v>0</v>
      </c>
      <c r="Q238" s="207" t="n">
        <v>2E-005</v>
      </c>
      <c r="R238" s="207" t="n">
        <f aca="false">Q238*H238</f>
        <v>2E-005</v>
      </c>
      <c r="S238" s="207" t="n">
        <v>0</v>
      </c>
      <c r="T238" s="208" t="n">
        <f aca="false">S238*H238</f>
        <v>0</v>
      </c>
      <c r="U238" s="24"/>
      <c r="V238" s="24"/>
      <c r="W238" s="24"/>
      <c r="X238" s="24"/>
      <c r="Y238" s="24"/>
      <c r="Z238" s="24"/>
      <c r="AA238" s="24"/>
      <c r="AB238" s="24"/>
      <c r="AC238" s="24"/>
      <c r="AD238" s="24"/>
      <c r="AE238" s="24"/>
      <c r="AR238" s="209" t="s">
        <v>223</v>
      </c>
      <c r="AT238" s="209" t="s">
        <v>158</v>
      </c>
      <c r="AU238" s="209" t="s">
        <v>90</v>
      </c>
      <c r="AY238" s="3" t="s">
        <v>155</v>
      </c>
      <c r="BE238" s="125" t="n">
        <f aca="false">IF(N238="základná",J238,0)</f>
        <v>0</v>
      </c>
      <c r="BF238" s="125" t="n">
        <f aca="false">IF(N238="znížená",J238,0)</f>
        <v>0</v>
      </c>
      <c r="BG238" s="125" t="n">
        <f aca="false">IF(N238="zákl. prenesená",J238,0)</f>
        <v>0</v>
      </c>
      <c r="BH238" s="125" t="n">
        <f aca="false">IF(N238="zníž. prenesená",J238,0)</f>
        <v>0</v>
      </c>
      <c r="BI238" s="125" t="n">
        <f aca="false">IF(N238="nulová",J238,0)</f>
        <v>0</v>
      </c>
      <c r="BJ238" s="3" t="s">
        <v>90</v>
      </c>
      <c r="BK238" s="125" t="n">
        <f aca="false">ROUND(I238*H238,2)</f>
        <v>0</v>
      </c>
      <c r="BL238" s="3" t="s">
        <v>223</v>
      </c>
      <c r="BM238" s="209" t="s">
        <v>506</v>
      </c>
    </row>
    <row r="239" s="26" customFormat="true" ht="14.4" hidden="false" customHeight="true" outlineLevel="0" collapsed="false">
      <c r="A239" s="24"/>
      <c r="B239" s="196"/>
      <c r="C239" s="210" t="s">
        <v>507</v>
      </c>
      <c r="D239" s="210" t="s">
        <v>232</v>
      </c>
      <c r="E239" s="211" t="s">
        <v>508</v>
      </c>
      <c r="F239" s="212" t="s">
        <v>509</v>
      </c>
      <c r="G239" s="213" t="s">
        <v>171</v>
      </c>
      <c r="H239" s="214" t="n">
        <v>1</v>
      </c>
      <c r="I239" s="215"/>
      <c r="J239" s="216" t="n">
        <f aca="false">ROUND(I239*H239,2)</f>
        <v>0</v>
      </c>
      <c r="K239" s="217"/>
      <c r="L239" s="218"/>
      <c r="M239" s="219"/>
      <c r="N239" s="220" t="s">
        <v>43</v>
      </c>
      <c r="O239" s="67"/>
      <c r="P239" s="207" t="n">
        <f aca="false">O239*H239</f>
        <v>0</v>
      </c>
      <c r="Q239" s="207" t="n">
        <v>0.0002</v>
      </c>
      <c r="R239" s="207" t="n">
        <f aca="false">Q239*H239</f>
        <v>0.0002</v>
      </c>
      <c r="S239" s="207" t="n">
        <v>0</v>
      </c>
      <c r="T239" s="208" t="n">
        <f aca="false">S239*H239</f>
        <v>0</v>
      </c>
      <c r="U239" s="24"/>
      <c r="V239" s="24"/>
      <c r="W239" s="24"/>
      <c r="X239" s="24"/>
      <c r="Y239" s="24"/>
      <c r="Z239" s="24"/>
      <c r="AA239" s="24"/>
      <c r="AB239" s="24"/>
      <c r="AC239" s="24"/>
      <c r="AD239" s="24"/>
      <c r="AE239" s="24"/>
      <c r="AR239" s="209" t="s">
        <v>287</v>
      </c>
      <c r="AT239" s="209" t="s">
        <v>232</v>
      </c>
      <c r="AU239" s="209" t="s">
        <v>90</v>
      </c>
      <c r="AY239" s="3" t="s">
        <v>155</v>
      </c>
      <c r="BE239" s="125" t="n">
        <f aca="false">IF(N239="základná",J239,0)</f>
        <v>0</v>
      </c>
      <c r="BF239" s="125" t="n">
        <f aca="false">IF(N239="znížená",J239,0)</f>
        <v>0</v>
      </c>
      <c r="BG239" s="125" t="n">
        <f aca="false">IF(N239="zákl. prenesená",J239,0)</f>
        <v>0</v>
      </c>
      <c r="BH239" s="125" t="n">
        <f aca="false">IF(N239="zníž. prenesená",J239,0)</f>
        <v>0</v>
      </c>
      <c r="BI239" s="125" t="n">
        <f aca="false">IF(N239="nulová",J239,0)</f>
        <v>0</v>
      </c>
      <c r="BJ239" s="3" t="s">
        <v>90</v>
      </c>
      <c r="BK239" s="125" t="n">
        <f aca="false">ROUND(I239*H239,2)</f>
        <v>0</v>
      </c>
      <c r="BL239" s="3" t="s">
        <v>223</v>
      </c>
      <c r="BM239" s="209" t="s">
        <v>510</v>
      </c>
    </row>
    <row r="240" s="26" customFormat="true" ht="19.8" hidden="false" customHeight="true" outlineLevel="0" collapsed="false">
      <c r="A240" s="24"/>
      <c r="B240" s="196"/>
      <c r="C240" s="197" t="s">
        <v>511</v>
      </c>
      <c r="D240" s="197" t="s">
        <v>158</v>
      </c>
      <c r="E240" s="198" t="s">
        <v>512</v>
      </c>
      <c r="F240" s="199" t="s">
        <v>513</v>
      </c>
      <c r="G240" s="200" t="s">
        <v>514</v>
      </c>
      <c r="H240" s="201" t="n">
        <v>1</v>
      </c>
      <c r="I240" s="202"/>
      <c r="J240" s="203" t="n">
        <f aca="false">ROUND(I240*H240,2)</f>
        <v>0</v>
      </c>
      <c r="K240" s="204"/>
      <c r="L240" s="25"/>
      <c r="M240" s="205"/>
      <c r="N240" s="206" t="s">
        <v>43</v>
      </c>
      <c r="O240" s="67"/>
      <c r="P240" s="207" t="n">
        <f aca="false">O240*H240</f>
        <v>0</v>
      </c>
      <c r="Q240" s="207" t="n">
        <v>0</v>
      </c>
      <c r="R240" s="207" t="n">
        <f aca="false">Q240*H240</f>
        <v>0</v>
      </c>
      <c r="S240" s="207" t="n">
        <v>0</v>
      </c>
      <c r="T240" s="208" t="n">
        <f aca="false">S240*H240</f>
        <v>0</v>
      </c>
      <c r="U240" s="24"/>
      <c r="V240" s="24"/>
      <c r="W240" s="24"/>
      <c r="X240" s="24"/>
      <c r="Y240" s="24"/>
      <c r="Z240" s="24"/>
      <c r="AA240" s="24"/>
      <c r="AB240" s="24"/>
      <c r="AC240" s="24"/>
      <c r="AD240" s="24"/>
      <c r="AE240" s="24"/>
      <c r="AR240" s="209" t="s">
        <v>223</v>
      </c>
      <c r="AT240" s="209" t="s">
        <v>158</v>
      </c>
      <c r="AU240" s="209" t="s">
        <v>90</v>
      </c>
      <c r="AY240" s="3" t="s">
        <v>155</v>
      </c>
      <c r="BE240" s="125" t="n">
        <f aca="false">IF(N240="základná",J240,0)</f>
        <v>0</v>
      </c>
      <c r="BF240" s="125" t="n">
        <f aca="false">IF(N240="znížená",J240,0)</f>
        <v>0</v>
      </c>
      <c r="BG240" s="125" t="n">
        <f aca="false">IF(N240="zákl. prenesená",J240,0)</f>
        <v>0</v>
      </c>
      <c r="BH240" s="125" t="n">
        <f aca="false">IF(N240="zníž. prenesená",J240,0)</f>
        <v>0</v>
      </c>
      <c r="BI240" s="125" t="n">
        <f aca="false">IF(N240="nulová",J240,0)</f>
        <v>0</v>
      </c>
      <c r="BJ240" s="3" t="s">
        <v>90</v>
      </c>
      <c r="BK240" s="125" t="n">
        <f aca="false">ROUND(I240*H240,2)</f>
        <v>0</v>
      </c>
      <c r="BL240" s="3" t="s">
        <v>223</v>
      </c>
      <c r="BM240" s="209" t="s">
        <v>515</v>
      </c>
    </row>
    <row r="241" s="26" customFormat="true" ht="22.2" hidden="false" customHeight="true" outlineLevel="0" collapsed="false">
      <c r="A241" s="24"/>
      <c r="B241" s="196"/>
      <c r="C241" s="210" t="s">
        <v>516</v>
      </c>
      <c r="D241" s="210" t="s">
        <v>232</v>
      </c>
      <c r="E241" s="211" t="s">
        <v>517</v>
      </c>
      <c r="F241" s="212" t="s">
        <v>518</v>
      </c>
      <c r="G241" s="213" t="s">
        <v>171</v>
      </c>
      <c r="H241" s="214" t="n">
        <v>1</v>
      </c>
      <c r="I241" s="215"/>
      <c r="J241" s="216" t="n">
        <f aca="false">ROUND(I241*H241,2)</f>
        <v>0</v>
      </c>
      <c r="K241" s="217"/>
      <c r="L241" s="218"/>
      <c r="M241" s="219"/>
      <c r="N241" s="220" t="s">
        <v>43</v>
      </c>
      <c r="O241" s="67"/>
      <c r="P241" s="207" t="n">
        <f aca="false">O241*H241</f>
        <v>0</v>
      </c>
      <c r="Q241" s="207" t="n">
        <v>0.0014</v>
      </c>
      <c r="R241" s="207" t="n">
        <f aca="false">Q241*H241</f>
        <v>0.0014</v>
      </c>
      <c r="S241" s="207" t="n">
        <v>0</v>
      </c>
      <c r="T241" s="208" t="n">
        <f aca="false">S241*H241</f>
        <v>0</v>
      </c>
      <c r="U241" s="24"/>
      <c r="V241" s="24"/>
      <c r="W241" s="24"/>
      <c r="X241" s="24"/>
      <c r="Y241" s="24"/>
      <c r="Z241" s="24"/>
      <c r="AA241" s="24"/>
      <c r="AB241" s="24"/>
      <c r="AC241" s="24"/>
      <c r="AD241" s="24"/>
      <c r="AE241" s="24"/>
      <c r="AR241" s="209" t="s">
        <v>287</v>
      </c>
      <c r="AT241" s="209" t="s">
        <v>232</v>
      </c>
      <c r="AU241" s="209" t="s">
        <v>90</v>
      </c>
      <c r="AY241" s="3" t="s">
        <v>155</v>
      </c>
      <c r="BE241" s="125" t="n">
        <f aca="false">IF(N241="základná",J241,0)</f>
        <v>0</v>
      </c>
      <c r="BF241" s="125" t="n">
        <f aca="false">IF(N241="znížená",J241,0)</f>
        <v>0</v>
      </c>
      <c r="BG241" s="125" t="n">
        <f aca="false">IF(N241="zákl. prenesená",J241,0)</f>
        <v>0</v>
      </c>
      <c r="BH241" s="125" t="n">
        <f aca="false">IF(N241="zníž. prenesená",J241,0)</f>
        <v>0</v>
      </c>
      <c r="BI241" s="125" t="n">
        <f aca="false">IF(N241="nulová",J241,0)</f>
        <v>0</v>
      </c>
      <c r="BJ241" s="3" t="s">
        <v>90</v>
      </c>
      <c r="BK241" s="125" t="n">
        <f aca="false">ROUND(I241*H241,2)</f>
        <v>0</v>
      </c>
      <c r="BL241" s="3" t="s">
        <v>223</v>
      </c>
      <c r="BM241" s="209" t="s">
        <v>519</v>
      </c>
    </row>
    <row r="242" s="26" customFormat="true" ht="19.8" hidden="false" customHeight="true" outlineLevel="0" collapsed="false">
      <c r="A242" s="24"/>
      <c r="B242" s="196"/>
      <c r="C242" s="197" t="s">
        <v>520</v>
      </c>
      <c r="D242" s="197" t="s">
        <v>158</v>
      </c>
      <c r="E242" s="198" t="s">
        <v>521</v>
      </c>
      <c r="F242" s="199" t="s">
        <v>522</v>
      </c>
      <c r="G242" s="200" t="s">
        <v>171</v>
      </c>
      <c r="H242" s="201" t="n">
        <v>1</v>
      </c>
      <c r="I242" s="202"/>
      <c r="J242" s="203" t="n">
        <f aca="false">ROUND(I242*H242,2)</f>
        <v>0</v>
      </c>
      <c r="K242" s="204"/>
      <c r="L242" s="25"/>
      <c r="M242" s="205"/>
      <c r="N242" s="206" t="s">
        <v>43</v>
      </c>
      <c r="O242" s="67"/>
      <c r="P242" s="207" t="n">
        <f aca="false">O242*H242</f>
        <v>0</v>
      </c>
      <c r="Q242" s="207" t="n">
        <v>3E-005</v>
      </c>
      <c r="R242" s="207" t="n">
        <f aca="false">Q242*H242</f>
        <v>3E-005</v>
      </c>
      <c r="S242" s="207" t="n">
        <v>0</v>
      </c>
      <c r="T242" s="208" t="n">
        <f aca="false">S242*H242</f>
        <v>0</v>
      </c>
      <c r="U242" s="24"/>
      <c r="V242" s="24"/>
      <c r="W242" s="24"/>
      <c r="X242" s="24"/>
      <c r="Y242" s="24"/>
      <c r="Z242" s="24"/>
      <c r="AA242" s="24"/>
      <c r="AB242" s="24"/>
      <c r="AC242" s="24"/>
      <c r="AD242" s="24"/>
      <c r="AE242" s="24"/>
      <c r="AR242" s="209" t="s">
        <v>223</v>
      </c>
      <c r="AT242" s="209" t="s">
        <v>158</v>
      </c>
      <c r="AU242" s="209" t="s">
        <v>90</v>
      </c>
      <c r="AY242" s="3" t="s">
        <v>155</v>
      </c>
      <c r="BE242" s="125" t="n">
        <f aca="false">IF(N242="základná",J242,0)</f>
        <v>0</v>
      </c>
      <c r="BF242" s="125" t="n">
        <f aca="false">IF(N242="znížená",J242,0)</f>
        <v>0</v>
      </c>
      <c r="BG242" s="125" t="n">
        <f aca="false">IF(N242="zákl. prenesená",J242,0)</f>
        <v>0</v>
      </c>
      <c r="BH242" s="125" t="n">
        <f aca="false">IF(N242="zníž. prenesená",J242,0)</f>
        <v>0</v>
      </c>
      <c r="BI242" s="125" t="n">
        <f aca="false">IF(N242="nulová",J242,0)</f>
        <v>0</v>
      </c>
      <c r="BJ242" s="3" t="s">
        <v>90</v>
      </c>
      <c r="BK242" s="125" t="n">
        <f aca="false">ROUND(I242*H242,2)</f>
        <v>0</v>
      </c>
      <c r="BL242" s="3" t="s">
        <v>223</v>
      </c>
      <c r="BM242" s="209" t="s">
        <v>523</v>
      </c>
    </row>
    <row r="243" s="26" customFormat="true" ht="22.2" hidden="false" customHeight="true" outlineLevel="0" collapsed="false">
      <c r="A243" s="24"/>
      <c r="B243" s="196"/>
      <c r="C243" s="197" t="s">
        <v>524</v>
      </c>
      <c r="D243" s="197" t="s">
        <v>158</v>
      </c>
      <c r="E243" s="198" t="s">
        <v>525</v>
      </c>
      <c r="F243" s="199" t="s">
        <v>526</v>
      </c>
      <c r="G243" s="200" t="s">
        <v>171</v>
      </c>
      <c r="H243" s="201" t="n">
        <v>2</v>
      </c>
      <c r="I243" s="202"/>
      <c r="J243" s="203" t="n">
        <f aca="false">ROUND(I243*H243,2)</f>
        <v>0</v>
      </c>
      <c r="K243" s="204"/>
      <c r="L243" s="25"/>
      <c r="M243" s="205"/>
      <c r="N243" s="206" t="s">
        <v>43</v>
      </c>
      <c r="O243" s="67"/>
      <c r="P243" s="207" t="n">
        <f aca="false">O243*H243</f>
        <v>0</v>
      </c>
      <c r="Q243" s="207" t="n">
        <v>3E-005</v>
      </c>
      <c r="R243" s="207" t="n">
        <f aca="false">Q243*H243</f>
        <v>6E-005</v>
      </c>
      <c r="S243" s="207" t="n">
        <v>0</v>
      </c>
      <c r="T243" s="208" t="n">
        <f aca="false">S243*H243</f>
        <v>0</v>
      </c>
      <c r="U243" s="24"/>
      <c r="V243" s="24"/>
      <c r="W243" s="24"/>
      <c r="X243" s="24"/>
      <c r="Y243" s="24"/>
      <c r="Z243" s="24"/>
      <c r="AA243" s="24"/>
      <c r="AB243" s="24"/>
      <c r="AC243" s="24"/>
      <c r="AD243" s="24"/>
      <c r="AE243" s="24"/>
      <c r="AR243" s="209" t="s">
        <v>223</v>
      </c>
      <c r="AT243" s="209" t="s">
        <v>158</v>
      </c>
      <c r="AU243" s="209" t="s">
        <v>90</v>
      </c>
      <c r="AY243" s="3" t="s">
        <v>155</v>
      </c>
      <c r="BE243" s="125" t="n">
        <f aca="false">IF(N243="základná",J243,0)</f>
        <v>0</v>
      </c>
      <c r="BF243" s="125" t="n">
        <f aca="false">IF(N243="znížená",J243,0)</f>
        <v>0</v>
      </c>
      <c r="BG243" s="125" t="n">
        <f aca="false">IF(N243="zákl. prenesená",J243,0)</f>
        <v>0</v>
      </c>
      <c r="BH243" s="125" t="n">
        <f aca="false">IF(N243="zníž. prenesená",J243,0)</f>
        <v>0</v>
      </c>
      <c r="BI243" s="125" t="n">
        <f aca="false">IF(N243="nulová",J243,0)</f>
        <v>0</v>
      </c>
      <c r="BJ243" s="3" t="s">
        <v>90</v>
      </c>
      <c r="BK243" s="125" t="n">
        <f aca="false">ROUND(I243*H243,2)</f>
        <v>0</v>
      </c>
      <c r="BL243" s="3" t="s">
        <v>223</v>
      </c>
      <c r="BM243" s="209" t="s">
        <v>527</v>
      </c>
    </row>
    <row r="244" s="26" customFormat="true" ht="22.2" hidden="false" customHeight="true" outlineLevel="0" collapsed="false">
      <c r="A244" s="24"/>
      <c r="B244" s="196"/>
      <c r="C244" s="197" t="s">
        <v>528</v>
      </c>
      <c r="D244" s="197" t="s">
        <v>158</v>
      </c>
      <c r="E244" s="198" t="s">
        <v>529</v>
      </c>
      <c r="F244" s="199" t="s">
        <v>530</v>
      </c>
      <c r="G244" s="200" t="s">
        <v>171</v>
      </c>
      <c r="H244" s="201" t="n">
        <v>1</v>
      </c>
      <c r="I244" s="202"/>
      <c r="J244" s="203" t="n">
        <f aca="false">ROUND(I244*H244,2)</f>
        <v>0</v>
      </c>
      <c r="K244" s="204"/>
      <c r="L244" s="25"/>
      <c r="M244" s="205"/>
      <c r="N244" s="206" t="s">
        <v>43</v>
      </c>
      <c r="O244" s="67"/>
      <c r="P244" s="207" t="n">
        <f aca="false">O244*H244</f>
        <v>0</v>
      </c>
      <c r="Q244" s="207" t="n">
        <v>0</v>
      </c>
      <c r="R244" s="207" t="n">
        <f aca="false">Q244*H244</f>
        <v>0</v>
      </c>
      <c r="S244" s="207" t="n">
        <v>0</v>
      </c>
      <c r="T244" s="208" t="n">
        <f aca="false">S244*H244</f>
        <v>0</v>
      </c>
      <c r="U244" s="24"/>
      <c r="V244" s="24"/>
      <c r="W244" s="24"/>
      <c r="X244" s="24"/>
      <c r="Y244" s="24"/>
      <c r="Z244" s="24"/>
      <c r="AA244" s="24"/>
      <c r="AB244" s="24"/>
      <c r="AC244" s="24"/>
      <c r="AD244" s="24"/>
      <c r="AE244" s="24"/>
      <c r="AR244" s="209" t="s">
        <v>223</v>
      </c>
      <c r="AT244" s="209" t="s">
        <v>158</v>
      </c>
      <c r="AU244" s="209" t="s">
        <v>90</v>
      </c>
      <c r="AY244" s="3" t="s">
        <v>155</v>
      </c>
      <c r="BE244" s="125" t="n">
        <f aca="false">IF(N244="základná",J244,0)</f>
        <v>0</v>
      </c>
      <c r="BF244" s="125" t="n">
        <f aca="false">IF(N244="znížená",J244,0)</f>
        <v>0</v>
      </c>
      <c r="BG244" s="125" t="n">
        <f aca="false">IF(N244="zákl. prenesená",J244,0)</f>
        <v>0</v>
      </c>
      <c r="BH244" s="125" t="n">
        <f aca="false">IF(N244="zníž. prenesená",J244,0)</f>
        <v>0</v>
      </c>
      <c r="BI244" s="125" t="n">
        <f aca="false">IF(N244="nulová",J244,0)</f>
        <v>0</v>
      </c>
      <c r="BJ244" s="3" t="s">
        <v>90</v>
      </c>
      <c r="BK244" s="125" t="n">
        <f aca="false">ROUND(I244*H244,2)</f>
        <v>0</v>
      </c>
      <c r="BL244" s="3" t="s">
        <v>223</v>
      </c>
      <c r="BM244" s="209" t="s">
        <v>531</v>
      </c>
    </row>
    <row r="245" s="26" customFormat="true" ht="19.8" hidden="false" customHeight="true" outlineLevel="0" collapsed="false">
      <c r="A245" s="24"/>
      <c r="B245" s="196"/>
      <c r="C245" s="197" t="s">
        <v>532</v>
      </c>
      <c r="D245" s="197" t="s">
        <v>158</v>
      </c>
      <c r="E245" s="198" t="s">
        <v>533</v>
      </c>
      <c r="F245" s="199" t="s">
        <v>534</v>
      </c>
      <c r="G245" s="200" t="s">
        <v>393</v>
      </c>
      <c r="H245" s="221"/>
      <c r="I245" s="202"/>
      <c r="J245" s="203" t="n">
        <f aca="false">ROUND(I245*H245,2)</f>
        <v>0</v>
      </c>
      <c r="K245" s="204"/>
      <c r="L245" s="25"/>
      <c r="M245" s="205"/>
      <c r="N245" s="206" t="s">
        <v>43</v>
      </c>
      <c r="O245" s="67"/>
      <c r="P245" s="207" t="n">
        <f aca="false">O245*H245</f>
        <v>0</v>
      </c>
      <c r="Q245" s="207" t="n">
        <v>0</v>
      </c>
      <c r="R245" s="207" t="n">
        <f aca="false">Q245*H245</f>
        <v>0</v>
      </c>
      <c r="S245" s="207" t="n">
        <v>0</v>
      </c>
      <c r="T245" s="208" t="n">
        <f aca="false">S245*H245</f>
        <v>0</v>
      </c>
      <c r="U245" s="24"/>
      <c r="V245" s="24"/>
      <c r="W245" s="24"/>
      <c r="X245" s="24"/>
      <c r="Y245" s="24"/>
      <c r="Z245" s="24"/>
      <c r="AA245" s="24"/>
      <c r="AB245" s="24"/>
      <c r="AC245" s="24"/>
      <c r="AD245" s="24"/>
      <c r="AE245" s="24"/>
      <c r="AR245" s="209" t="s">
        <v>223</v>
      </c>
      <c r="AT245" s="209" t="s">
        <v>158</v>
      </c>
      <c r="AU245" s="209" t="s">
        <v>90</v>
      </c>
      <c r="AY245" s="3" t="s">
        <v>155</v>
      </c>
      <c r="BE245" s="125" t="n">
        <f aca="false">IF(N245="základná",J245,0)</f>
        <v>0</v>
      </c>
      <c r="BF245" s="125" t="n">
        <f aca="false">IF(N245="znížená",J245,0)</f>
        <v>0</v>
      </c>
      <c r="BG245" s="125" t="n">
        <f aca="false">IF(N245="zákl. prenesená",J245,0)</f>
        <v>0</v>
      </c>
      <c r="BH245" s="125" t="n">
        <f aca="false">IF(N245="zníž. prenesená",J245,0)</f>
        <v>0</v>
      </c>
      <c r="BI245" s="125" t="n">
        <f aca="false">IF(N245="nulová",J245,0)</f>
        <v>0</v>
      </c>
      <c r="BJ245" s="3" t="s">
        <v>90</v>
      </c>
      <c r="BK245" s="125" t="n">
        <f aca="false">ROUND(I245*H245,2)</f>
        <v>0</v>
      </c>
      <c r="BL245" s="3" t="s">
        <v>223</v>
      </c>
      <c r="BM245" s="209" t="s">
        <v>535</v>
      </c>
    </row>
    <row r="246" s="182" customFormat="true" ht="22.8" hidden="false" customHeight="true" outlineLevel="0" collapsed="false">
      <c r="B246" s="183"/>
      <c r="D246" s="184" t="s">
        <v>76</v>
      </c>
      <c r="E246" s="194" t="s">
        <v>536</v>
      </c>
      <c r="F246" s="194" t="s">
        <v>537</v>
      </c>
      <c r="I246" s="186"/>
      <c r="J246" s="195" t="n">
        <f aca="false">BK246</f>
        <v>0</v>
      </c>
      <c r="L246" s="183"/>
      <c r="M246" s="188"/>
      <c r="N246" s="189"/>
      <c r="O246" s="189"/>
      <c r="P246" s="190" t="n">
        <f aca="false">SUM(P247:P250)</f>
        <v>0</v>
      </c>
      <c r="Q246" s="189"/>
      <c r="R246" s="190" t="n">
        <f aca="false">SUM(R247:R250)</f>
        <v>0.0632</v>
      </c>
      <c r="S246" s="189"/>
      <c r="T246" s="191" t="n">
        <f aca="false">SUM(T247:T250)</f>
        <v>0.04675</v>
      </c>
      <c r="AR246" s="184" t="s">
        <v>90</v>
      </c>
      <c r="AT246" s="192" t="s">
        <v>76</v>
      </c>
      <c r="AU246" s="192" t="s">
        <v>84</v>
      </c>
      <c r="AY246" s="184" t="s">
        <v>155</v>
      </c>
      <c r="BK246" s="193" t="n">
        <f aca="false">SUM(BK247:BK250)</f>
        <v>0</v>
      </c>
    </row>
    <row r="247" s="26" customFormat="true" ht="30" hidden="false" customHeight="true" outlineLevel="0" collapsed="false">
      <c r="A247" s="24"/>
      <c r="B247" s="196"/>
      <c r="C247" s="197" t="s">
        <v>538</v>
      </c>
      <c r="D247" s="197" t="s">
        <v>158</v>
      </c>
      <c r="E247" s="198" t="s">
        <v>539</v>
      </c>
      <c r="F247" s="199" t="s">
        <v>540</v>
      </c>
      <c r="G247" s="200" t="s">
        <v>171</v>
      </c>
      <c r="H247" s="201" t="n">
        <v>1</v>
      </c>
      <c r="I247" s="202"/>
      <c r="J247" s="203" t="n">
        <f aca="false">ROUND(I247*H247,2)</f>
        <v>0</v>
      </c>
      <c r="K247" s="204"/>
      <c r="L247" s="25"/>
      <c r="M247" s="205"/>
      <c r="N247" s="206" t="s">
        <v>43</v>
      </c>
      <c r="O247" s="67"/>
      <c r="P247" s="207" t="n">
        <f aca="false">O247*H247</f>
        <v>0</v>
      </c>
      <c r="Q247" s="207" t="n">
        <v>8E-005</v>
      </c>
      <c r="R247" s="207" t="n">
        <f aca="false">Q247*H247</f>
        <v>8E-005</v>
      </c>
      <c r="S247" s="207" t="n">
        <v>0.04675</v>
      </c>
      <c r="T247" s="208" t="n">
        <f aca="false">S247*H247</f>
        <v>0.04675</v>
      </c>
      <c r="U247" s="24"/>
      <c r="V247" s="24"/>
      <c r="W247" s="24"/>
      <c r="X247" s="24"/>
      <c r="Y247" s="24"/>
      <c r="Z247" s="24"/>
      <c r="AA247" s="24"/>
      <c r="AB247" s="24"/>
      <c r="AC247" s="24"/>
      <c r="AD247" s="24"/>
      <c r="AE247" s="24"/>
      <c r="AR247" s="209" t="s">
        <v>223</v>
      </c>
      <c r="AT247" s="209" t="s">
        <v>158</v>
      </c>
      <c r="AU247" s="209" t="s">
        <v>90</v>
      </c>
      <c r="AY247" s="3" t="s">
        <v>155</v>
      </c>
      <c r="BE247" s="125" t="n">
        <f aca="false">IF(N247="základná",J247,0)</f>
        <v>0</v>
      </c>
      <c r="BF247" s="125" t="n">
        <f aca="false">IF(N247="znížená",J247,0)</f>
        <v>0</v>
      </c>
      <c r="BG247" s="125" t="n">
        <f aca="false">IF(N247="zákl. prenesená",J247,0)</f>
        <v>0</v>
      </c>
      <c r="BH247" s="125" t="n">
        <f aca="false">IF(N247="zníž. prenesená",J247,0)</f>
        <v>0</v>
      </c>
      <c r="BI247" s="125" t="n">
        <f aca="false">IF(N247="nulová",J247,0)</f>
        <v>0</v>
      </c>
      <c r="BJ247" s="3" t="s">
        <v>90</v>
      </c>
      <c r="BK247" s="125" t="n">
        <f aca="false">ROUND(I247*H247,2)</f>
        <v>0</v>
      </c>
      <c r="BL247" s="3" t="s">
        <v>223</v>
      </c>
      <c r="BM247" s="209" t="s">
        <v>541</v>
      </c>
    </row>
    <row r="248" s="26" customFormat="true" ht="30" hidden="false" customHeight="true" outlineLevel="0" collapsed="false">
      <c r="A248" s="24"/>
      <c r="B248" s="196"/>
      <c r="C248" s="197" t="s">
        <v>542</v>
      </c>
      <c r="D248" s="197" t="s">
        <v>158</v>
      </c>
      <c r="E248" s="198" t="s">
        <v>543</v>
      </c>
      <c r="F248" s="199" t="s">
        <v>544</v>
      </c>
      <c r="G248" s="200" t="s">
        <v>171</v>
      </c>
      <c r="H248" s="201" t="n">
        <v>2</v>
      </c>
      <c r="I248" s="202"/>
      <c r="J248" s="203" t="n">
        <f aca="false">ROUND(I248*H248,2)</f>
        <v>0</v>
      </c>
      <c r="K248" s="204"/>
      <c r="L248" s="25"/>
      <c r="M248" s="205"/>
      <c r="N248" s="206" t="s">
        <v>43</v>
      </c>
      <c r="O248" s="67"/>
      <c r="P248" s="207" t="n">
        <f aca="false">O248*H248</f>
        <v>0</v>
      </c>
      <c r="Q248" s="207" t="n">
        <v>2E-005</v>
      </c>
      <c r="R248" s="207" t="n">
        <f aca="false">Q248*H248</f>
        <v>4E-005</v>
      </c>
      <c r="S248" s="207" t="n">
        <v>0</v>
      </c>
      <c r="T248" s="208" t="n">
        <f aca="false">S248*H248</f>
        <v>0</v>
      </c>
      <c r="U248" s="24"/>
      <c r="V248" s="24"/>
      <c r="W248" s="24"/>
      <c r="X248" s="24"/>
      <c r="Y248" s="24"/>
      <c r="Z248" s="24"/>
      <c r="AA248" s="24"/>
      <c r="AB248" s="24"/>
      <c r="AC248" s="24"/>
      <c r="AD248" s="24"/>
      <c r="AE248" s="24"/>
      <c r="AR248" s="209" t="s">
        <v>223</v>
      </c>
      <c r="AT248" s="209" t="s">
        <v>158</v>
      </c>
      <c r="AU248" s="209" t="s">
        <v>90</v>
      </c>
      <c r="AY248" s="3" t="s">
        <v>155</v>
      </c>
      <c r="BE248" s="125" t="n">
        <f aca="false">IF(N248="základná",J248,0)</f>
        <v>0</v>
      </c>
      <c r="BF248" s="125" t="n">
        <f aca="false">IF(N248="znížená",J248,0)</f>
        <v>0</v>
      </c>
      <c r="BG248" s="125" t="n">
        <f aca="false">IF(N248="zákl. prenesená",J248,0)</f>
        <v>0</v>
      </c>
      <c r="BH248" s="125" t="n">
        <f aca="false">IF(N248="zníž. prenesená",J248,0)</f>
        <v>0</v>
      </c>
      <c r="BI248" s="125" t="n">
        <f aca="false">IF(N248="nulová",J248,0)</f>
        <v>0</v>
      </c>
      <c r="BJ248" s="3" t="s">
        <v>90</v>
      </c>
      <c r="BK248" s="125" t="n">
        <f aca="false">ROUND(I248*H248,2)</f>
        <v>0</v>
      </c>
      <c r="BL248" s="3" t="s">
        <v>223</v>
      </c>
      <c r="BM248" s="209" t="s">
        <v>545</v>
      </c>
    </row>
    <row r="249" s="26" customFormat="true" ht="34.8" hidden="false" customHeight="true" outlineLevel="0" collapsed="false">
      <c r="A249" s="24"/>
      <c r="B249" s="196"/>
      <c r="C249" s="210" t="s">
        <v>546</v>
      </c>
      <c r="D249" s="210" t="s">
        <v>232</v>
      </c>
      <c r="E249" s="211" t="s">
        <v>547</v>
      </c>
      <c r="F249" s="212" t="s">
        <v>548</v>
      </c>
      <c r="G249" s="213" t="s">
        <v>171</v>
      </c>
      <c r="H249" s="214" t="n">
        <v>2</v>
      </c>
      <c r="I249" s="215"/>
      <c r="J249" s="216" t="n">
        <f aca="false">ROUND(I249*H249,2)</f>
        <v>0</v>
      </c>
      <c r="K249" s="217"/>
      <c r="L249" s="218"/>
      <c r="M249" s="219"/>
      <c r="N249" s="220" t="s">
        <v>43</v>
      </c>
      <c r="O249" s="67"/>
      <c r="P249" s="207" t="n">
        <f aca="false">O249*H249</f>
        <v>0</v>
      </c>
      <c r="Q249" s="207" t="n">
        <v>0.03154</v>
      </c>
      <c r="R249" s="207" t="n">
        <f aca="false">Q249*H249</f>
        <v>0.06308</v>
      </c>
      <c r="S249" s="207" t="n">
        <v>0</v>
      </c>
      <c r="T249" s="208" t="n">
        <f aca="false">S249*H249</f>
        <v>0</v>
      </c>
      <c r="U249" s="24"/>
      <c r="V249" s="24"/>
      <c r="W249" s="24"/>
      <c r="X249" s="24"/>
      <c r="Y249" s="24"/>
      <c r="Z249" s="24"/>
      <c r="AA249" s="24"/>
      <c r="AB249" s="24"/>
      <c r="AC249" s="24"/>
      <c r="AD249" s="24"/>
      <c r="AE249" s="24"/>
      <c r="AR249" s="209" t="s">
        <v>287</v>
      </c>
      <c r="AT249" s="209" t="s">
        <v>232</v>
      </c>
      <c r="AU249" s="209" t="s">
        <v>90</v>
      </c>
      <c r="AY249" s="3" t="s">
        <v>155</v>
      </c>
      <c r="BE249" s="125" t="n">
        <f aca="false">IF(N249="základná",J249,0)</f>
        <v>0</v>
      </c>
      <c r="BF249" s="125" t="n">
        <f aca="false">IF(N249="znížená",J249,0)</f>
        <v>0</v>
      </c>
      <c r="BG249" s="125" t="n">
        <f aca="false">IF(N249="zákl. prenesená",J249,0)</f>
        <v>0</v>
      </c>
      <c r="BH249" s="125" t="n">
        <f aca="false">IF(N249="zníž. prenesená",J249,0)</f>
        <v>0</v>
      </c>
      <c r="BI249" s="125" t="n">
        <f aca="false">IF(N249="nulová",J249,0)</f>
        <v>0</v>
      </c>
      <c r="BJ249" s="3" t="s">
        <v>90</v>
      </c>
      <c r="BK249" s="125" t="n">
        <f aca="false">ROUND(I249*H249,2)</f>
        <v>0</v>
      </c>
      <c r="BL249" s="3" t="s">
        <v>223</v>
      </c>
      <c r="BM249" s="209" t="s">
        <v>549</v>
      </c>
    </row>
    <row r="250" s="26" customFormat="true" ht="22.2" hidden="false" customHeight="true" outlineLevel="0" collapsed="false">
      <c r="A250" s="24"/>
      <c r="B250" s="196"/>
      <c r="C250" s="197" t="s">
        <v>550</v>
      </c>
      <c r="D250" s="197" t="s">
        <v>158</v>
      </c>
      <c r="E250" s="198" t="s">
        <v>551</v>
      </c>
      <c r="F250" s="199" t="s">
        <v>552</v>
      </c>
      <c r="G250" s="200" t="s">
        <v>393</v>
      </c>
      <c r="H250" s="221"/>
      <c r="I250" s="202"/>
      <c r="J250" s="203" t="n">
        <f aca="false">ROUND(I250*H250,2)</f>
        <v>0</v>
      </c>
      <c r="K250" s="204"/>
      <c r="L250" s="25"/>
      <c r="M250" s="205"/>
      <c r="N250" s="206" t="s">
        <v>43</v>
      </c>
      <c r="O250" s="67"/>
      <c r="P250" s="207" t="n">
        <f aca="false">O250*H250</f>
        <v>0</v>
      </c>
      <c r="Q250" s="207" t="n">
        <v>0</v>
      </c>
      <c r="R250" s="207" t="n">
        <f aca="false">Q250*H250</f>
        <v>0</v>
      </c>
      <c r="S250" s="207" t="n">
        <v>0</v>
      </c>
      <c r="T250" s="208" t="n">
        <f aca="false">S250*H250</f>
        <v>0</v>
      </c>
      <c r="U250" s="24"/>
      <c r="V250" s="24"/>
      <c r="W250" s="24"/>
      <c r="X250" s="24"/>
      <c r="Y250" s="24"/>
      <c r="Z250" s="24"/>
      <c r="AA250" s="24"/>
      <c r="AB250" s="24"/>
      <c r="AC250" s="24"/>
      <c r="AD250" s="24"/>
      <c r="AE250" s="24"/>
      <c r="AR250" s="209" t="s">
        <v>223</v>
      </c>
      <c r="AT250" s="209" t="s">
        <v>158</v>
      </c>
      <c r="AU250" s="209" t="s">
        <v>90</v>
      </c>
      <c r="AY250" s="3" t="s">
        <v>155</v>
      </c>
      <c r="BE250" s="125" t="n">
        <f aca="false">IF(N250="základná",J250,0)</f>
        <v>0</v>
      </c>
      <c r="BF250" s="125" t="n">
        <f aca="false">IF(N250="znížená",J250,0)</f>
        <v>0</v>
      </c>
      <c r="BG250" s="125" t="n">
        <f aca="false">IF(N250="zákl. prenesená",J250,0)</f>
        <v>0</v>
      </c>
      <c r="BH250" s="125" t="n">
        <f aca="false">IF(N250="zníž. prenesená",J250,0)</f>
        <v>0</v>
      </c>
      <c r="BI250" s="125" t="n">
        <f aca="false">IF(N250="nulová",J250,0)</f>
        <v>0</v>
      </c>
      <c r="BJ250" s="3" t="s">
        <v>90</v>
      </c>
      <c r="BK250" s="125" t="n">
        <f aca="false">ROUND(I250*H250,2)</f>
        <v>0</v>
      </c>
      <c r="BL250" s="3" t="s">
        <v>223</v>
      </c>
      <c r="BM250" s="209" t="s">
        <v>553</v>
      </c>
    </row>
    <row r="251" s="182" customFormat="true" ht="22.8" hidden="false" customHeight="true" outlineLevel="0" collapsed="false">
      <c r="B251" s="183"/>
      <c r="D251" s="184" t="s">
        <v>76</v>
      </c>
      <c r="E251" s="194" t="s">
        <v>554</v>
      </c>
      <c r="F251" s="194" t="s">
        <v>555</v>
      </c>
      <c r="I251" s="186"/>
      <c r="J251" s="195" t="n">
        <f aca="false">BK251</f>
        <v>0</v>
      </c>
      <c r="L251" s="183"/>
      <c r="M251" s="188"/>
      <c r="N251" s="189"/>
      <c r="O251" s="189"/>
      <c r="P251" s="190" t="n">
        <f aca="false">SUM(P252:P257)</f>
        <v>0</v>
      </c>
      <c r="Q251" s="189"/>
      <c r="R251" s="190" t="n">
        <f aca="false">SUM(R252:R257)</f>
        <v>2.2656334</v>
      </c>
      <c r="S251" s="189"/>
      <c r="T251" s="191" t="n">
        <f aca="false">SUM(T252:T257)</f>
        <v>0</v>
      </c>
      <c r="AR251" s="184" t="s">
        <v>90</v>
      </c>
      <c r="AT251" s="192" t="s">
        <v>76</v>
      </c>
      <c r="AU251" s="192" t="s">
        <v>84</v>
      </c>
      <c r="AY251" s="184" t="s">
        <v>155</v>
      </c>
      <c r="BK251" s="193" t="n">
        <f aca="false">SUM(BK252:BK257)</f>
        <v>0</v>
      </c>
    </row>
    <row r="252" s="26" customFormat="true" ht="30" hidden="false" customHeight="true" outlineLevel="0" collapsed="false">
      <c r="A252" s="24"/>
      <c r="B252" s="196"/>
      <c r="C252" s="197" t="s">
        <v>556</v>
      </c>
      <c r="D252" s="197" t="s">
        <v>158</v>
      </c>
      <c r="E252" s="198" t="s">
        <v>557</v>
      </c>
      <c r="F252" s="199" t="s">
        <v>558</v>
      </c>
      <c r="G252" s="200" t="s">
        <v>166</v>
      </c>
      <c r="H252" s="201" t="n">
        <v>20.97</v>
      </c>
      <c r="I252" s="202"/>
      <c r="J252" s="203" t="n">
        <f aca="false">ROUND(I252*H252,2)</f>
        <v>0</v>
      </c>
      <c r="K252" s="204"/>
      <c r="L252" s="25"/>
      <c r="M252" s="205"/>
      <c r="N252" s="206" t="s">
        <v>43</v>
      </c>
      <c r="O252" s="67"/>
      <c r="P252" s="207" t="n">
        <f aca="false">O252*H252</f>
        <v>0</v>
      </c>
      <c r="Q252" s="207" t="n">
        <v>0.02292</v>
      </c>
      <c r="R252" s="207" t="n">
        <f aca="false">Q252*H252</f>
        <v>0.4806324</v>
      </c>
      <c r="S252" s="207" t="n">
        <v>0</v>
      </c>
      <c r="T252" s="208" t="n">
        <f aca="false">S252*H252</f>
        <v>0</v>
      </c>
      <c r="U252" s="24"/>
      <c r="V252" s="24"/>
      <c r="W252" s="24"/>
      <c r="X252" s="24"/>
      <c r="Y252" s="24"/>
      <c r="Z252" s="24"/>
      <c r="AA252" s="24"/>
      <c r="AB252" s="24"/>
      <c r="AC252" s="24"/>
      <c r="AD252" s="24"/>
      <c r="AE252" s="24"/>
      <c r="AR252" s="209" t="s">
        <v>223</v>
      </c>
      <c r="AT252" s="209" t="s">
        <v>158</v>
      </c>
      <c r="AU252" s="209" t="s">
        <v>90</v>
      </c>
      <c r="AY252" s="3" t="s">
        <v>155</v>
      </c>
      <c r="BE252" s="125" t="n">
        <f aca="false">IF(N252="základná",J252,0)</f>
        <v>0</v>
      </c>
      <c r="BF252" s="125" t="n">
        <f aca="false">IF(N252="znížená",J252,0)</f>
        <v>0</v>
      </c>
      <c r="BG252" s="125" t="n">
        <f aca="false">IF(N252="zákl. prenesená",J252,0)</f>
        <v>0</v>
      </c>
      <c r="BH252" s="125" t="n">
        <f aca="false">IF(N252="zníž. prenesená",J252,0)</f>
        <v>0</v>
      </c>
      <c r="BI252" s="125" t="n">
        <f aca="false">IF(N252="nulová",J252,0)</f>
        <v>0</v>
      </c>
      <c r="BJ252" s="3" t="s">
        <v>90</v>
      </c>
      <c r="BK252" s="125" t="n">
        <f aca="false">ROUND(I252*H252,2)</f>
        <v>0</v>
      </c>
      <c r="BL252" s="3" t="s">
        <v>223</v>
      </c>
      <c r="BM252" s="209" t="s">
        <v>559</v>
      </c>
    </row>
    <row r="253" s="26" customFormat="true" ht="34.8" hidden="false" customHeight="true" outlineLevel="0" collapsed="false">
      <c r="A253" s="24"/>
      <c r="B253" s="196"/>
      <c r="C253" s="197" t="s">
        <v>560</v>
      </c>
      <c r="D253" s="197" t="s">
        <v>158</v>
      </c>
      <c r="E253" s="198" t="s">
        <v>561</v>
      </c>
      <c r="F253" s="199" t="s">
        <v>562</v>
      </c>
      <c r="G253" s="200" t="s">
        <v>166</v>
      </c>
      <c r="H253" s="201" t="n">
        <v>4.34</v>
      </c>
      <c r="I253" s="202"/>
      <c r="J253" s="203" t="n">
        <f aca="false">ROUND(I253*H253,2)</f>
        <v>0</v>
      </c>
      <c r="K253" s="204"/>
      <c r="L253" s="25"/>
      <c r="M253" s="205"/>
      <c r="N253" s="206" t="s">
        <v>43</v>
      </c>
      <c r="O253" s="67"/>
      <c r="P253" s="207" t="n">
        <f aca="false">O253*H253</f>
        <v>0</v>
      </c>
      <c r="Q253" s="207" t="n">
        <v>0.02177</v>
      </c>
      <c r="R253" s="207" t="n">
        <f aca="false">Q253*H253</f>
        <v>0.0944818</v>
      </c>
      <c r="S253" s="207" t="n">
        <v>0</v>
      </c>
      <c r="T253" s="208" t="n">
        <f aca="false">S253*H253</f>
        <v>0</v>
      </c>
      <c r="U253" s="24"/>
      <c r="V253" s="24"/>
      <c r="W253" s="24"/>
      <c r="X253" s="24"/>
      <c r="Y253" s="24"/>
      <c r="Z253" s="24"/>
      <c r="AA253" s="24"/>
      <c r="AB253" s="24"/>
      <c r="AC253" s="24"/>
      <c r="AD253" s="24"/>
      <c r="AE253" s="24"/>
      <c r="AR253" s="209" t="s">
        <v>223</v>
      </c>
      <c r="AT253" s="209" t="s">
        <v>158</v>
      </c>
      <c r="AU253" s="209" t="s">
        <v>90</v>
      </c>
      <c r="AY253" s="3" t="s">
        <v>155</v>
      </c>
      <c r="BE253" s="125" t="n">
        <f aca="false">IF(N253="základná",J253,0)</f>
        <v>0</v>
      </c>
      <c r="BF253" s="125" t="n">
        <f aca="false">IF(N253="znížená",J253,0)</f>
        <v>0</v>
      </c>
      <c r="BG253" s="125" t="n">
        <f aca="false">IF(N253="zákl. prenesená",J253,0)</f>
        <v>0</v>
      </c>
      <c r="BH253" s="125" t="n">
        <f aca="false">IF(N253="zníž. prenesená",J253,0)</f>
        <v>0</v>
      </c>
      <c r="BI253" s="125" t="n">
        <f aca="false">IF(N253="nulová",J253,0)</f>
        <v>0</v>
      </c>
      <c r="BJ253" s="3" t="s">
        <v>90</v>
      </c>
      <c r="BK253" s="125" t="n">
        <f aca="false">ROUND(I253*H253,2)</f>
        <v>0</v>
      </c>
      <c r="BL253" s="3" t="s">
        <v>223</v>
      </c>
      <c r="BM253" s="209" t="s">
        <v>563</v>
      </c>
    </row>
    <row r="254" s="26" customFormat="true" ht="34.8" hidden="false" customHeight="true" outlineLevel="0" collapsed="false">
      <c r="A254" s="24"/>
      <c r="B254" s="196"/>
      <c r="C254" s="197" t="s">
        <v>564</v>
      </c>
      <c r="D254" s="197" t="s">
        <v>158</v>
      </c>
      <c r="E254" s="198" t="s">
        <v>565</v>
      </c>
      <c r="F254" s="199" t="s">
        <v>566</v>
      </c>
      <c r="G254" s="200" t="s">
        <v>166</v>
      </c>
      <c r="H254" s="201" t="n">
        <v>33.48</v>
      </c>
      <c r="I254" s="202"/>
      <c r="J254" s="203" t="n">
        <f aca="false">ROUND(I254*H254,2)</f>
        <v>0</v>
      </c>
      <c r="K254" s="204"/>
      <c r="L254" s="25"/>
      <c r="M254" s="205"/>
      <c r="N254" s="206" t="s">
        <v>43</v>
      </c>
      <c r="O254" s="67"/>
      <c r="P254" s="207" t="n">
        <f aca="false">O254*H254</f>
        <v>0</v>
      </c>
      <c r="Q254" s="207" t="n">
        <v>0.01413</v>
      </c>
      <c r="R254" s="207" t="n">
        <f aca="false">Q254*H254</f>
        <v>0.4730724</v>
      </c>
      <c r="S254" s="207" t="n">
        <v>0</v>
      </c>
      <c r="T254" s="208" t="n">
        <f aca="false">S254*H254</f>
        <v>0</v>
      </c>
      <c r="U254" s="24"/>
      <c r="V254" s="24"/>
      <c r="W254" s="24"/>
      <c r="X254" s="24"/>
      <c r="Y254" s="24"/>
      <c r="Z254" s="24"/>
      <c r="AA254" s="24"/>
      <c r="AB254" s="24"/>
      <c r="AC254" s="24"/>
      <c r="AD254" s="24"/>
      <c r="AE254" s="24"/>
      <c r="AR254" s="209" t="s">
        <v>223</v>
      </c>
      <c r="AT254" s="209" t="s">
        <v>158</v>
      </c>
      <c r="AU254" s="209" t="s">
        <v>90</v>
      </c>
      <c r="AY254" s="3" t="s">
        <v>155</v>
      </c>
      <c r="BE254" s="125" t="n">
        <f aca="false">IF(N254="základná",J254,0)</f>
        <v>0</v>
      </c>
      <c r="BF254" s="125" t="n">
        <f aca="false">IF(N254="znížená",J254,0)</f>
        <v>0</v>
      </c>
      <c r="BG254" s="125" t="n">
        <f aca="false">IF(N254="zákl. prenesená",J254,0)</f>
        <v>0</v>
      </c>
      <c r="BH254" s="125" t="n">
        <f aca="false">IF(N254="zníž. prenesená",J254,0)</f>
        <v>0</v>
      </c>
      <c r="BI254" s="125" t="n">
        <f aca="false">IF(N254="nulová",J254,0)</f>
        <v>0</v>
      </c>
      <c r="BJ254" s="3" t="s">
        <v>90</v>
      </c>
      <c r="BK254" s="125" t="n">
        <f aca="false">ROUND(I254*H254,2)</f>
        <v>0</v>
      </c>
      <c r="BL254" s="3" t="s">
        <v>223</v>
      </c>
      <c r="BM254" s="209" t="s">
        <v>567</v>
      </c>
    </row>
    <row r="255" s="26" customFormat="true" ht="30" hidden="false" customHeight="true" outlineLevel="0" collapsed="false">
      <c r="A255" s="24"/>
      <c r="B255" s="196"/>
      <c r="C255" s="197" t="s">
        <v>568</v>
      </c>
      <c r="D255" s="197" t="s">
        <v>158</v>
      </c>
      <c r="E255" s="198" t="s">
        <v>569</v>
      </c>
      <c r="F255" s="199" t="s">
        <v>570</v>
      </c>
      <c r="G255" s="200" t="s">
        <v>166</v>
      </c>
      <c r="H255" s="201" t="n">
        <v>90.03</v>
      </c>
      <c r="I255" s="202"/>
      <c r="J255" s="203" t="n">
        <f aca="false">ROUND(I255*H255,2)</f>
        <v>0</v>
      </c>
      <c r="K255" s="204"/>
      <c r="L255" s="25"/>
      <c r="M255" s="205"/>
      <c r="N255" s="206" t="s">
        <v>43</v>
      </c>
      <c r="O255" s="67"/>
      <c r="P255" s="207" t="n">
        <f aca="false">O255*H255</f>
        <v>0</v>
      </c>
      <c r="Q255" s="207" t="n">
        <v>0.01186</v>
      </c>
      <c r="R255" s="207" t="n">
        <f aca="false">Q255*H255</f>
        <v>1.0677558</v>
      </c>
      <c r="S255" s="207" t="n">
        <v>0</v>
      </c>
      <c r="T255" s="208" t="n">
        <f aca="false">S255*H255</f>
        <v>0</v>
      </c>
      <c r="U255" s="24"/>
      <c r="V255" s="24"/>
      <c r="W255" s="24"/>
      <c r="X255" s="24"/>
      <c r="Y255" s="24"/>
      <c r="Z255" s="24"/>
      <c r="AA255" s="24"/>
      <c r="AB255" s="24"/>
      <c r="AC255" s="24"/>
      <c r="AD255" s="24"/>
      <c r="AE255" s="24"/>
      <c r="AR255" s="209" t="s">
        <v>223</v>
      </c>
      <c r="AT255" s="209" t="s">
        <v>158</v>
      </c>
      <c r="AU255" s="209" t="s">
        <v>90</v>
      </c>
      <c r="AY255" s="3" t="s">
        <v>155</v>
      </c>
      <c r="BE255" s="125" t="n">
        <f aca="false">IF(N255="základná",J255,0)</f>
        <v>0</v>
      </c>
      <c r="BF255" s="125" t="n">
        <f aca="false">IF(N255="znížená",J255,0)</f>
        <v>0</v>
      </c>
      <c r="BG255" s="125" t="n">
        <f aca="false">IF(N255="zákl. prenesená",J255,0)</f>
        <v>0</v>
      </c>
      <c r="BH255" s="125" t="n">
        <f aca="false">IF(N255="zníž. prenesená",J255,0)</f>
        <v>0</v>
      </c>
      <c r="BI255" s="125" t="n">
        <f aca="false">IF(N255="nulová",J255,0)</f>
        <v>0</v>
      </c>
      <c r="BJ255" s="3" t="s">
        <v>90</v>
      </c>
      <c r="BK255" s="125" t="n">
        <f aca="false">ROUND(I255*H255,2)</f>
        <v>0</v>
      </c>
      <c r="BL255" s="3" t="s">
        <v>223</v>
      </c>
      <c r="BM255" s="209" t="s">
        <v>571</v>
      </c>
    </row>
    <row r="256" s="26" customFormat="true" ht="30" hidden="false" customHeight="true" outlineLevel="0" collapsed="false">
      <c r="A256" s="24"/>
      <c r="B256" s="196"/>
      <c r="C256" s="197" t="s">
        <v>572</v>
      </c>
      <c r="D256" s="197" t="s">
        <v>158</v>
      </c>
      <c r="E256" s="198" t="s">
        <v>573</v>
      </c>
      <c r="F256" s="199" t="s">
        <v>574</v>
      </c>
      <c r="G256" s="200" t="s">
        <v>166</v>
      </c>
      <c r="H256" s="201" t="n">
        <v>12.3</v>
      </c>
      <c r="I256" s="202"/>
      <c r="J256" s="203" t="n">
        <f aca="false">ROUND(I256*H256,2)</f>
        <v>0</v>
      </c>
      <c r="K256" s="204"/>
      <c r="L256" s="25"/>
      <c r="M256" s="205"/>
      <c r="N256" s="206" t="s">
        <v>43</v>
      </c>
      <c r="O256" s="67"/>
      <c r="P256" s="207" t="n">
        <f aca="false">O256*H256</f>
        <v>0</v>
      </c>
      <c r="Q256" s="207" t="n">
        <v>0.01217</v>
      </c>
      <c r="R256" s="207" t="n">
        <f aca="false">Q256*H256</f>
        <v>0.149691</v>
      </c>
      <c r="S256" s="207" t="n">
        <v>0</v>
      </c>
      <c r="T256" s="208" t="n">
        <f aca="false">S256*H256</f>
        <v>0</v>
      </c>
      <c r="U256" s="24"/>
      <c r="V256" s="24"/>
      <c r="W256" s="24"/>
      <c r="X256" s="24"/>
      <c r="Y256" s="24"/>
      <c r="Z256" s="24"/>
      <c r="AA256" s="24"/>
      <c r="AB256" s="24"/>
      <c r="AC256" s="24"/>
      <c r="AD256" s="24"/>
      <c r="AE256" s="24"/>
      <c r="AR256" s="209" t="s">
        <v>223</v>
      </c>
      <c r="AT256" s="209" t="s">
        <v>158</v>
      </c>
      <c r="AU256" s="209" t="s">
        <v>90</v>
      </c>
      <c r="AY256" s="3" t="s">
        <v>155</v>
      </c>
      <c r="BE256" s="125" t="n">
        <f aca="false">IF(N256="základná",J256,0)</f>
        <v>0</v>
      </c>
      <c r="BF256" s="125" t="n">
        <f aca="false">IF(N256="znížená",J256,0)</f>
        <v>0</v>
      </c>
      <c r="BG256" s="125" t="n">
        <f aca="false">IF(N256="zákl. prenesená",J256,0)</f>
        <v>0</v>
      </c>
      <c r="BH256" s="125" t="n">
        <f aca="false">IF(N256="zníž. prenesená",J256,0)</f>
        <v>0</v>
      </c>
      <c r="BI256" s="125" t="n">
        <f aca="false">IF(N256="nulová",J256,0)</f>
        <v>0</v>
      </c>
      <c r="BJ256" s="3" t="s">
        <v>90</v>
      </c>
      <c r="BK256" s="125" t="n">
        <f aca="false">ROUND(I256*H256,2)</f>
        <v>0</v>
      </c>
      <c r="BL256" s="3" t="s">
        <v>223</v>
      </c>
      <c r="BM256" s="209" t="s">
        <v>575</v>
      </c>
    </row>
    <row r="257" s="26" customFormat="true" ht="22.2" hidden="false" customHeight="true" outlineLevel="0" collapsed="false">
      <c r="A257" s="24"/>
      <c r="B257" s="196"/>
      <c r="C257" s="197" t="s">
        <v>356</v>
      </c>
      <c r="D257" s="197" t="s">
        <v>158</v>
      </c>
      <c r="E257" s="198" t="s">
        <v>576</v>
      </c>
      <c r="F257" s="199" t="s">
        <v>577</v>
      </c>
      <c r="G257" s="200" t="s">
        <v>393</v>
      </c>
      <c r="H257" s="221"/>
      <c r="I257" s="202"/>
      <c r="J257" s="203" t="n">
        <f aca="false">ROUND(I257*H257,2)</f>
        <v>0</v>
      </c>
      <c r="K257" s="204"/>
      <c r="L257" s="25"/>
      <c r="M257" s="205"/>
      <c r="N257" s="206" t="s">
        <v>43</v>
      </c>
      <c r="O257" s="67"/>
      <c r="P257" s="207" t="n">
        <f aca="false">O257*H257</f>
        <v>0</v>
      </c>
      <c r="Q257" s="207" t="n">
        <v>0</v>
      </c>
      <c r="R257" s="207" t="n">
        <f aca="false">Q257*H257</f>
        <v>0</v>
      </c>
      <c r="S257" s="207" t="n">
        <v>0</v>
      </c>
      <c r="T257" s="208" t="n">
        <f aca="false">S257*H257</f>
        <v>0</v>
      </c>
      <c r="U257" s="24"/>
      <c r="V257" s="24"/>
      <c r="W257" s="24"/>
      <c r="X257" s="24"/>
      <c r="Y257" s="24"/>
      <c r="Z257" s="24"/>
      <c r="AA257" s="24"/>
      <c r="AB257" s="24"/>
      <c r="AC257" s="24"/>
      <c r="AD257" s="24"/>
      <c r="AE257" s="24"/>
      <c r="AR257" s="209" t="s">
        <v>223</v>
      </c>
      <c r="AT257" s="209" t="s">
        <v>158</v>
      </c>
      <c r="AU257" s="209" t="s">
        <v>90</v>
      </c>
      <c r="AY257" s="3" t="s">
        <v>155</v>
      </c>
      <c r="BE257" s="125" t="n">
        <f aca="false">IF(N257="základná",J257,0)</f>
        <v>0</v>
      </c>
      <c r="BF257" s="125" t="n">
        <f aca="false">IF(N257="znížená",J257,0)</f>
        <v>0</v>
      </c>
      <c r="BG257" s="125" t="n">
        <f aca="false">IF(N257="zákl. prenesená",J257,0)</f>
        <v>0</v>
      </c>
      <c r="BH257" s="125" t="n">
        <f aca="false">IF(N257="zníž. prenesená",J257,0)</f>
        <v>0</v>
      </c>
      <c r="BI257" s="125" t="n">
        <f aca="false">IF(N257="nulová",J257,0)</f>
        <v>0</v>
      </c>
      <c r="BJ257" s="3" t="s">
        <v>90</v>
      </c>
      <c r="BK257" s="125" t="n">
        <f aca="false">ROUND(I257*H257,2)</f>
        <v>0</v>
      </c>
      <c r="BL257" s="3" t="s">
        <v>223</v>
      </c>
      <c r="BM257" s="209" t="s">
        <v>578</v>
      </c>
    </row>
    <row r="258" s="182" customFormat="true" ht="22.8" hidden="false" customHeight="true" outlineLevel="0" collapsed="false">
      <c r="B258" s="183"/>
      <c r="D258" s="184" t="s">
        <v>76</v>
      </c>
      <c r="E258" s="194" t="s">
        <v>579</v>
      </c>
      <c r="F258" s="194" t="s">
        <v>580</v>
      </c>
      <c r="I258" s="186"/>
      <c r="J258" s="195" t="n">
        <f aca="false">BK258</f>
        <v>0</v>
      </c>
      <c r="L258" s="183"/>
      <c r="M258" s="188"/>
      <c r="N258" s="189"/>
      <c r="O258" s="189"/>
      <c r="P258" s="190" t="n">
        <f aca="false">SUM(P259:P261)</f>
        <v>0</v>
      </c>
      <c r="Q258" s="189"/>
      <c r="R258" s="190" t="n">
        <f aca="false">SUM(R259:R261)</f>
        <v>0.004818</v>
      </c>
      <c r="S258" s="189"/>
      <c r="T258" s="191" t="n">
        <f aca="false">SUM(T259:T261)</f>
        <v>0.0022275</v>
      </c>
      <c r="AR258" s="184" t="s">
        <v>90</v>
      </c>
      <c r="AT258" s="192" t="s">
        <v>76</v>
      </c>
      <c r="AU258" s="192" t="s">
        <v>84</v>
      </c>
      <c r="AY258" s="184" t="s">
        <v>155</v>
      </c>
      <c r="BK258" s="193" t="n">
        <f aca="false">SUM(BK259:BK261)</f>
        <v>0</v>
      </c>
    </row>
    <row r="259" s="26" customFormat="true" ht="22.2" hidden="false" customHeight="true" outlineLevel="0" collapsed="false">
      <c r="A259" s="24"/>
      <c r="B259" s="196"/>
      <c r="C259" s="197" t="s">
        <v>581</v>
      </c>
      <c r="D259" s="197" t="s">
        <v>158</v>
      </c>
      <c r="E259" s="198" t="s">
        <v>582</v>
      </c>
      <c r="F259" s="199" t="s">
        <v>583</v>
      </c>
      <c r="G259" s="200" t="s">
        <v>177</v>
      </c>
      <c r="H259" s="201" t="n">
        <v>1.65</v>
      </c>
      <c r="I259" s="202"/>
      <c r="J259" s="203" t="n">
        <f aca="false">ROUND(I259*H259,2)</f>
        <v>0</v>
      </c>
      <c r="K259" s="204"/>
      <c r="L259" s="25"/>
      <c r="M259" s="205"/>
      <c r="N259" s="206" t="s">
        <v>43</v>
      </c>
      <c r="O259" s="67"/>
      <c r="P259" s="207" t="n">
        <f aca="false">O259*H259</f>
        <v>0</v>
      </c>
      <c r="Q259" s="207" t="n">
        <v>0.00292</v>
      </c>
      <c r="R259" s="207" t="n">
        <f aca="false">Q259*H259</f>
        <v>0.004818</v>
      </c>
      <c r="S259" s="207" t="n">
        <v>0</v>
      </c>
      <c r="T259" s="208" t="n">
        <f aca="false">S259*H259</f>
        <v>0</v>
      </c>
      <c r="U259" s="24"/>
      <c r="V259" s="24"/>
      <c r="W259" s="24"/>
      <c r="X259" s="24"/>
      <c r="Y259" s="24"/>
      <c r="Z259" s="24"/>
      <c r="AA259" s="24"/>
      <c r="AB259" s="24"/>
      <c r="AC259" s="24"/>
      <c r="AD259" s="24"/>
      <c r="AE259" s="24"/>
      <c r="AR259" s="209" t="s">
        <v>223</v>
      </c>
      <c r="AT259" s="209" t="s">
        <v>158</v>
      </c>
      <c r="AU259" s="209" t="s">
        <v>90</v>
      </c>
      <c r="AY259" s="3" t="s">
        <v>155</v>
      </c>
      <c r="BE259" s="125" t="n">
        <f aca="false">IF(N259="základná",J259,0)</f>
        <v>0</v>
      </c>
      <c r="BF259" s="125" t="n">
        <f aca="false">IF(N259="znížená",J259,0)</f>
        <v>0</v>
      </c>
      <c r="BG259" s="125" t="n">
        <f aca="false">IF(N259="zákl. prenesená",J259,0)</f>
        <v>0</v>
      </c>
      <c r="BH259" s="125" t="n">
        <f aca="false">IF(N259="zníž. prenesená",J259,0)</f>
        <v>0</v>
      </c>
      <c r="BI259" s="125" t="n">
        <f aca="false">IF(N259="nulová",J259,0)</f>
        <v>0</v>
      </c>
      <c r="BJ259" s="3" t="s">
        <v>90</v>
      </c>
      <c r="BK259" s="125" t="n">
        <f aca="false">ROUND(I259*H259,2)</f>
        <v>0</v>
      </c>
      <c r="BL259" s="3" t="s">
        <v>223</v>
      </c>
      <c r="BM259" s="209" t="s">
        <v>584</v>
      </c>
    </row>
    <row r="260" s="26" customFormat="true" ht="22.2" hidden="false" customHeight="true" outlineLevel="0" collapsed="false">
      <c r="A260" s="24"/>
      <c r="B260" s="196"/>
      <c r="C260" s="197" t="s">
        <v>585</v>
      </c>
      <c r="D260" s="197" t="s">
        <v>158</v>
      </c>
      <c r="E260" s="198" t="s">
        <v>586</v>
      </c>
      <c r="F260" s="199" t="s">
        <v>587</v>
      </c>
      <c r="G260" s="200" t="s">
        <v>177</v>
      </c>
      <c r="H260" s="201" t="n">
        <v>1.65</v>
      </c>
      <c r="I260" s="202"/>
      <c r="J260" s="203" t="n">
        <f aca="false">ROUND(I260*H260,2)</f>
        <v>0</v>
      </c>
      <c r="K260" s="204"/>
      <c r="L260" s="25"/>
      <c r="M260" s="205"/>
      <c r="N260" s="206" t="s">
        <v>43</v>
      </c>
      <c r="O260" s="67"/>
      <c r="P260" s="207" t="n">
        <f aca="false">O260*H260</f>
        <v>0</v>
      </c>
      <c r="Q260" s="207" t="n">
        <v>0</v>
      </c>
      <c r="R260" s="207" t="n">
        <f aca="false">Q260*H260</f>
        <v>0</v>
      </c>
      <c r="S260" s="207" t="n">
        <v>0.00135</v>
      </c>
      <c r="T260" s="208" t="n">
        <f aca="false">S260*H260</f>
        <v>0.0022275</v>
      </c>
      <c r="U260" s="24"/>
      <c r="V260" s="24"/>
      <c r="W260" s="24"/>
      <c r="X260" s="24"/>
      <c r="Y260" s="24"/>
      <c r="Z260" s="24"/>
      <c r="AA260" s="24"/>
      <c r="AB260" s="24"/>
      <c r="AC260" s="24"/>
      <c r="AD260" s="24"/>
      <c r="AE260" s="24"/>
      <c r="AR260" s="209" t="s">
        <v>223</v>
      </c>
      <c r="AT260" s="209" t="s">
        <v>158</v>
      </c>
      <c r="AU260" s="209" t="s">
        <v>90</v>
      </c>
      <c r="AY260" s="3" t="s">
        <v>155</v>
      </c>
      <c r="BE260" s="125" t="n">
        <f aca="false">IF(N260="základná",J260,0)</f>
        <v>0</v>
      </c>
      <c r="BF260" s="125" t="n">
        <f aca="false">IF(N260="znížená",J260,0)</f>
        <v>0</v>
      </c>
      <c r="BG260" s="125" t="n">
        <f aca="false">IF(N260="zákl. prenesená",J260,0)</f>
        <v>0</v>
      </c>
      <c r="BH260" s="125" t="n">
        <f aca="false">IF(N260="zníž. prenesená",J260,0)</f>
        <v>0</v>
      </c>
      <c r="BI260" s="125" t="n">
        <f aca="false">IF(N260="nulová",J260,0)</f>
        <v>0</v>
      </c>
      <c r="BJ260" s="3" t="s">
        <v>90</v>
      </c>
      <c r="BK260" s="125" t="n">
        <f aca="false">ROUND(I260*H260,2)</f>
        <v>0</v>
      </c>
      <c r="BL260" s="3" t="s">
        <v>223</v>
      </c>
      <c r="BM260" s="209" t="s">
        <v>588</v>
      </c>
    </row>
    <row r="261" s="26" customFormat="true" ht="22.2" hidden="false" customHeight="true" outlineLevel="0" collapsed="false">
      <c r="A261" s="24"/>
      <c r="B261" s="196"/>
      <c r="C261" s="197" t="s">
        <v>589</v>
      </c>
      <c r="D261" s="197" t="s">
        <v>158</v>
      </c>
      <c r="E261" s="198" t="s">
        <v>590</v>
      </c>
      <c r="F261" s="199" t="s">
        <v>591</v>
      </c>
      <c r="G261" s="200" t="s">
        <v>393</v>
      </c>
      <c r="H261" s="221"/>
      <c r="I261" s="202"/>
      <c r="J261" s="203" t="n">
        <f aca="false">ROUND(I261*H261,2)</f>
        <v>0</v>
      </c>
      <c r="K261" s="204"/>
      <c r="L261" s="25"/>
      <c r="M261" s="205"/>
      <c r="N261" s="206" t="s">
        <v>43</v>
      </c>
      <c r="O261" s="67"/>
      <c r="P261" s="207" t="n">
        <f aca="false">O261*H261</f>
        <v>0</v>
      </c>
      <c r="Q261" s="207" t="n">
        <v>0</v>
      </c>
      <c r="R261" s="207" t="n">
        <f aca="false">Q261*H261</f>
        <v>0</v>
      </c>
      <c r="S261" s="207" t="n">
        <v>0</v>
      </c>
      <c r="T261" s="208" t="n">
        <f aca="false">S261*H261</f>
        <v>0</v>
      </c>
      <c r="U261" s="24"/>
      <c r="V261" s="24"/>
      <c r="W261" s="24"/>
      <c r="X261" s="24"/>
      <c r="Y261" s="24"/>
      <c r="Z261" s="24"/>
      <c r="AA261" s="24"/>
      <c r="AB261" s="24"/>
      <c r="AC261" s="24"/>
      <c r="AD261" s="24"/>
      <c r="AE261" s="24"/>
      <c r="AR261" s="209" t="s">
        <v>223</v>
      </c>
      <c r="AT261" s="209" t="s">
        <v>158</v>
      </c>
      <c r="AU261" s="209" t="s">
        <v>90</v>
      </c>
      <c r="AY261" s="3" t="s">
        <v>155</v>
      </c>
      <c r="BE261" s="125" t="n">
        <f aca="false">IF(N261="základná",J261,0)</f>
        <v>0</v>
      </c>
      <c r="BF261" s="125" t="n">
        <f aca="false">IF(N261="znížená",J261,0)</f>
        <v>0</v>
      </c>
      <c r="BG261" s="125" t="n">
        <f aca="false">IF(N261="zákl. prenesená",J261,0)</f>
        <v>0</v>
      </c>
      <c r="BH261" s="125" t="n">
        <f aca="false">IF(N261="zníž. prenesená",J261,0)</f>
        <v>0</v>
      </c>
      <c r="BI261" s="125" t="n">
        <f aca="false">IF(N261="nulová",J261,0)</f>
        <v>0</v>
      </c>
      <c r="BJ261" s="3" t="s">
        <v>90</v>
      </c>
      <c r="BK261" s="125" t="n">
        <f aca="false">ROUND(I261*H261,2)</f>
        <v>0</v>
      </c>
      <c r="BL261" s="3" t="s">
        <v>223</v>
      </c>
      <c r="BM261" s="209" t="s">
        <v>592</v>
      </c>
    </row>
    <row r="262" s="182" customFormat="true" ht="22.8" hidden="false" customHeight="true" outlineLevel="0" collapsed="false">
      <c r="B262" s="183"/>
      <c r="D262" s="184" t="s">
        <v>76</v>
      </c>
      <c r="E262" s="194" t="s">
        <v>593</v>
      </c>
      <c r="F262" s="194" t="s">
        <v>594</v>
      </c>
      <c r="I262" s="186"/>
      <c r="J262" s="195" t="n">
        <f aca="false">BK262</f>
        <v>0</v>
      </c>
      <c r="L262" s="183"/>
      <c r="M262" s="188"/>
      <c r="N262" s="189"/>
      <c r="O262" s="189"/>
      <c r="P262" s="190" t="n">
        <f aca="false">SUM(P263:P279)</f>
        <v>0</v>
      </c>
      <c r="Q262" s="189"/>
      <c r="R262" s="190" t="n">
        <f aca="false">SUM(R263:R279)</f>
        <v>0.3143455</v>
      </c>
      <c r="S262" s="189"/>
      <c r="T262" s="191" t="n">
        <f aca="false">SUM(T263:T279)</f>
        <v>0.012</v>
      </c>
      <c r="AR262" s="184" t="s">
        <v>90</v>
      </c>
      <c r="AT262" s="192" t="s">
        <v>76</v>
      </c>
      <c r="AU262" s="192" t="s">
        <v>84</v>
      </c>
      <c r="AY262" s="184" t="s">
        <v>155</v>
      </c>
      <c r="BK262" s="193" t="n">
        <f aca="false">SUM(BK263:BK279)</f>
        <v>0</v>
      </c>
    </row>
    <row r="263" s="26" customFormat="true" ht="14.4" hidden="false" customHeight="true" outlineLevel="0" collapsed="false">
      <c r="A263" s="24"/>
      <c r="B263" s="196"/>
      <c r="C263" s="197" t="s">
        <v>595</v>
      </c>
      <c r="D263" s="197" t="s">
        <v>158</v>
      </c>
      <c r="E263" s="198" t="s">
        <v>596</v>
      </c>
      <c r="F263" s="199" t="s">
        <v>597</v>
      </c>
      <c r="G263" s="200" t="s">
        <v>166</v>
      </c>
      <c r="H263" s="201" t="n">
        <v>13.55</v>
      </c>
      <c r="I263" s="202"/>
      <c r="J263" s="203" t="n">
        <f aca="false">ROUND(I263*H263,2)</f>
        <v>0</v>
      </c>
      <c r="K263" s="204"/>
      <c r="L263" s="25"/>
      <c r="M263" s="205"/>
      <c r="N263" s="206" t="s">
        <v>43</v>
      </c>
      <c r="O263" s="67"/>
      <c r="P263" s="207" t="n">
        <f aca="false">O263*H263</f>
        <v>0</v>
      </c>
      <c r="Q263" s="207" t="n">
        <v>7E-005</v>
      </c>
      <c r="R263" s="207" t="n">
        <f aca="false">Q263*H263</f>
        <v>0.0009485</v>
      </c>
      <c r="S263" s="207" t="n">
        <v>0</v>
      </c>
      <c r="T263" s="208" t="n">
        <f aca="false">S263*H263</f>
        <v>0</v>
      </c>
      <c r="U263" s="24"/>
      <c r="V263" s="24"/>
      <c r="W263" s="24"/>
      <c r="X263" s="24"/>
      <c r="Y263" s="24"/>
      <c r="Z263" s="24"/>
      <c r="AA263" s="24"/>
      <c r="AB263" s="24"/>
      <c r="AC263" s="24"/>
      <c r="AD263" s="24"/>
      <c r="AE263" s="24"/>
      <c r="AR263" s="209" t="s">
        <v>223</v>
      </c>
      <c r="AT263" s="209" t="s">
        <v>158</v>
      </c>
      <c r="AU263" s="209" t="s">
        <v>90</v>
      </c>
      <c r="AY263" s="3" t="s">
        <v>155</v>
      </c>
      <c r="BE263" s="125" t="n">
        <f aca="false">IF(N263="základná",J263,0)</f>
        <v>0</v>
      </c>
      <c r="BF263" s="125" t="n">
        <f aca="false">IF(N263="znížená",J263,0)</f>
        <v>0</v>
      </c>
      <c r="BG263" s="125" t="n">
        <f aca="false">IF(N263="zákl. prenesená",J263,0)</f>
        <v>0</v>
      </c>
      <c r="BH263" s="125" t="n">
        <f aca="false">IF(N263="zníž. prenesená",J263,0)</f>
        <v>0</v>
      </c>
      <c r="BI263" s="125" t="n">
        <f aca="false">IF(N263="nulová",J263,0)</f>
        <v>0</v>
      </c>
      <c r="BJ263" s="3" t="s">
        <v>90</v>
      </c>
      <c r="BK263" s="125" t="n">
        <f aca="false">ROUND(I263*H263,2)</f>
        <v>0</v>
      </c>
      <c r="BL263" s="3" t="s">
        <v>223</v>
      </c>
      <c r="BM263" s="209" t="s">
        <v>598</v>
      </c>
    </row>
    <row r="264" s="26" customFormat="true" ht="14.4" hidden="false" customHeight="true" outlineLevel="0" collapsed="false">
      <c r="A264" s="24"/>
      <c r="B264" s="196"/>
      <c r="C264" s="210" t="s">
        <v>599</v>
      </c>
      <c r="D264" s="210" t="s">
        <v>232</v>
      </c>
      <c r="E264" s="211" t="s">
        <v>600</v>
      </c>
      <c r="F264" s="212" t="s">
        <v>601</v>
      </c>
      <c r="G264" s="213" t="s">
        <v>166</v>
      </c>
      <c r="H264" s="214" t="n">
        <v>13.55</v>
      </c>
      <c r="I264" s="215"/>
      <c r="J264" s="216" t="n">
        <f aca="false">ROUND(I264*H264,2)</f>
        <v>0</v>
      </c>
      <c r="K264" s="217"/>
      <c r="L264" s="218"/>
      <c r="M264" s="219"/>
      <c r="N264" s="220" t="s">
        <v>43</v>
      </c>
      <c r="O264" s="67"/>
      <c r="P264" s="207" t="n">
        <f aca="false">O264*H264</f>
        <v>0</v>
      </c>
      <c r="Q264" s="207" t="n">
        <v>0.0095</v>
      </c>
      <c r="R264" s="207" t="n">
        <f aca="false">Q264*H264</f>
        <v>0.128725</v>
      </c>
      <c r="S264" s="207" t="n">
        <v>0</v>
      </c>
      <c r="T264" s="208" t="n">
        <f aca="false">S264*H264</f>
        <v>0</v>
      </c>
      <c r="U264" s="24"/>
      <c r="V264" s="24"/>
      <c r="W264" s="24"/>
      <c r="X264" s="24"/>
      <c r="Y264" s="24"/>
      <c r="Z264" s="24"/>
      <c r="AA264" s="24"/>
      <c r="AB264" s="24"/>
      <c r="AC264" s="24"/>
      <c r="AD264" s="24"/>
      <c r="AE264" s="24"/>
      <c r="AR264" s="209" t="s">
        <v>287</v>
      </c>
      <c r="AT264" s="209" t="s">
        <v>232</v>
      </c>
      <c r="AU264" s="209" t="s">
        <v>90</v>
      </c>
      <c r="AY264" s="3" t="s">
        <v>155</v>
      </c>
      <c r="BE264" s="125" t="n">
        <f aca="false">IF(N264="základná",J264,0)</f>
        <v>0</v>
      </c>
      <c r="BF264" s="125" t="n">
        <f aca="false">IF(N264="znížená",J264,0)</f>
        <v>0</v>
      </c>
      <c r="BG264" s="125" t="n">
        <f aca="false">IF(N264="zákl. prenesená",J264,0)</f>
        <v>0</v>
      </c>
      <c r="BH264" s="125" t="n">
        <f aca="false">IF(N264="zníž. prenesená",J264,0)</f>
        <v>0</v>
      </c>
      <c r="BI264" s="125" t="n">
        <f aca="false">IF(N264="nulová",J264,0)</f>
        <v>0</v>
      </c>
      <c r="BJ264" s="3" t="s">
        <v>90</v>
      </c>
      <c r="BK264" s="125" t="n">
        <f aca="false">ROUND(I264*H264,2)</f>
        <v>0</v>
      </c>
      <c r="BL264" s="3" t="s">
        <v>223</v>
      </c>
      <c r="BM264" s="209" t="s">
        <v>602</v>
      </c>
    </row>
    <row r="265" s="26" customFormat="true" ht="22.2" hidden="false" customHeight="true" outlineLevel="0" collapsed="false">
      <c r="A265" s="24"/>
      <c r="B265" s="196"/>
      <c r="C265" s="197" t="s">
        <v>603</v>
      </c>
      <c r="D265" s="197" t="s">
        <v>158</v>
      </c>
      <c r="E265" s="198" t="s">
        <v>604</v>
      </c>
      <c r="F265" s="199" t="s">
        <v>605</v>
      </c>
      <c r="G265" s="200" t="s">
        <v>177</v>
      </c>
      <c r="H265" s="201" t="n">
        <v>8.6</v>
      </c>
      <c r="I265" s="202"/>
      <c r="J265" s="203" t="n">
        <f aca="false">ROUND(I265*H265,2)</f>
        <v>0</v>
      </c>
      <c r="K265" s="204"/>
      <c r="L265" s="25"/>
      <c r="M265" s="205"/>
      <c r="N265" s="206" t="s">
        <v>43</v>
      </c>
      <c r="O265" s="67"/>
      <c r="P265" s="207" t="n">
        <f aca="false">O265*H265</f>
        <v>0</v>
      </c>
      <c r="Q265" s="207" t="n">
        <v>0.00021</v>
      </c>
      <c r="R265" s="207" t="n">
        <f aca="false">Q265*H265</f>
        <v>0.001806</v>
      </c>
      <c r="S265" s="207" t="n">
        <v>0</v>
      </c>
      <c r="T265" s="208" t="n">
        <f aca="false">S265*H265</f>
        <v>0</v>
      </c>
      <c r="U265" s="24"/>
      <c r="V265" s="24"/>
      <c r="W265" s="24"/>
      <c r="X265" s="24"/>
      <c r="Y265" s="24"/>
      <c r="Z265" s="24"/>
      <c r="AA265" s="24"/>
      <c r="AB265" s="24"/>
      <c r="AC265" s="24"/>
      <c r="AD265" s="24"/>
      <c r="AE265" s="24"/>
      <c r="AR265" s="209" t="s">
        <v>223</v>
      </c>
      <c r="AT265" s="209" t="s">
        <v>158</v>
      </c>
      <c r="AU265" s="209" t="s">
        <v>90</v>
      </c>
      <c r="AY265" s="3" t="s">
        <v>155</v>
      </c>
      <c r="BE265" s="125" t="n">
        <f aca="false">IF(N265="základná",J265,0)</f>
        <v>0</v>
      </c>
      <c r="BF265" s="125" t="n">
        <f aca="false">IF(N265="znížená",J265,0)</f>
        <v>0</v>
      </c>
      <c r="BG265" s="125" t="n">
        <f aca="false">IF(N265="zákl. prenesená",J265,0)</f>
        <v>0</v>
      </c>
      <c r="BH265" s="125" t="n">
        <f aca="false">IF(N265="zníž. prenesená",J265,0)</f>
        <v>0</v>
      </c>
      <c r="BI265" s="125" t="n">
        <f aca="false">IF(N265="nulová",J265,0)</f>
        <v>0</v>
      </c>
      <c r="BJ265" s="3" t="s">
        <v>90</v>
      </c>
      <c r="BK265" s="125" t="n">
        <f aca="false">ROUND(I265*H265,2)</f>
        <v>0</v>
      </c>
      <c r="BL265" s="3" t="s">
        <v>223</v>
      </c>
      <c r="BM265" s="209" t="s">
        <v>606</v>
      </c>
    </row>
    <row r="266" s="26" customFormat="true" ht="45" hidden="false" customHeight="true" outlineLevel="0" collapsed="false">
      <c r="A266" s="24"/>
      <c r="B266" s="196"/>
      <c r="C266" s="210" t="s">
        <v>607</v>
      </c>
      <c r="D266" s="210" t="s">
        <v>232</v>
      </c>
      <c r="E266" s="211" t="s">
        <v>608</v>
      </c>
      <c r="F266" s="212" t="s">
        <v>609</v>
      </c>
      <c r="G266" s="213" t="s">
        <v>177</v>
      </c>
      <c r="H266" s="214" t="n">
        <v>18.06</v>
      </c>
      <c r="I266" s="215"/>
      <c r="J266" s="216" t="n">
        <f aca="false">ROUND(I266*H266,2)</f>
        <v>0</v>
      </c>
      <c r="K266" s="217"/>
      <c r="L266" s="218"/>
      <c r="M266" s="219"/>
      <c r="N266" s="220" t="s">
        <v>43</v>
      </c>
      <c r="O266" s="67"/>
      <c r="P266" s="207" t="n">
        <f aca="false">O266*H266</f>
        <v>0</v>
      </c>
      <c r="Q266" s="207" t="n">
        <v>0.0001</v>
      </c>
      <c r="R266" s="207" t="n">
        <f aca="false">Q266*H266</f>
        <v>0.001806</v>
      </c>
      <c r="S266" s="207" t="n">
        <v>0</v>
      </c>
      <c r="T266" s="208" t="n">
        <f aca="false">S266*H266</f>
        <v>0</v>
      </c>
      <c r="U266" s="24"/>
      <c r="V266" s="24"/>
      <c r="W266" s="24"/>
      <c r="X266" s="24"/>
      <c r="Y266" s="24"/>
      <c r="Z266" s="24"/>
      <c r="AA266" s="24"/>
      <c r="AB266" s="24"/>
      <c r="AC266" s="24"/>
      <c r="AD266" s="24"/>
      <c r="AE266" s="24"/>
      <c r="AR266" s="209" t="s">
        <v>287</v>
      </c>
      <c r="AT266" s="209" t="s">
        <v>232</v>
      </c>
      <c r="AU266" s="209" t="s">
        <v>90</v>
      </c>
      <c r="AY266" s="3" t="s">
        <v>155</v>
      </c>
      <c r="BE266" s="125" t="n">
        <f aca="false">IF(N266="základná",J266,0)</f>
        <v>0</v>
      </c>
      <c r="BF266" s="125" t="n">
        <f aca="false">IF(N266="znížená",J266,0)</f>
        <v>0</v>
      </c>
      <c r="BG266" s="125" t="n">
        <f aca="false">IF(N266="zákl. prenesená",J266,0)</f>
        <v>0</v>
      </c>
      <c r="BH266" s="125" t="n">
        <f aca="false">IF(N266="zníž. prenesená",J266,0)</f>
        <v>0</v>
      </c>
      <c r="BI266" s="125" t="n">
        <f aca="false">IF(N266="nulová",J266,0)</f>
        <v>0</v>
      </c>
      <c r="BJ266" s="3" t="s">
        <v>90</v>
      </c>
      <c r="BK266" s="125" t="n">
        <f aca="false">ROUND(I266*H266,2)</f>
        <v>0</v>
      </c>
      <c r="BL266" s="3" t="s">
        <v>223</v>
      </c>
      <c r="BM266" s="209" t="s">
        <v>610</v>
      </c>
    </row>
    <row r="267" s="26" customFormat="true" ht="34.8" hidden="false" customHeight="true" outlineLevel="0" collapsed="false">
      <c r="A267" s="24"/>
      <c r="B267" s="196"/>
      <c r="C267" s="210" t="s">
        <v>611</v>
      </c>
      <c r="D267" s="210" t="s">
        <v>232</v>
      </c>
      <c r="E267" s="211" t="s">
        <v>612</v>
      </c>
      <c r="F267" s="212" t="s">
        <v>613</v>
      </c>
      <c r="G267" s="213" t="s">
        <v>171</v>
      </c>
      <c r="H267" s="214" t="n">
        <v>1</v>
      </c>
      <c r="I267" s="215"/>
      <c r="J267" s="216" t="n">
        <f aca="false">ROUND(I267*H267,2)</f>
        <v>0</v>
      </c>
      <c r="K267" s="217"/>
      <c r="L267" s="218"/>
      <c r="M267" s="219"/>
      <c r="N267" s="220" t="s">
        <v>43</v>
      </c>
      <c r="O267" s="67"/>
      <c r="P267" s="207" t="n">
        <f aca="false">O267*H267</f>
        <v>0</v>
      </c>
      <c r="Q267" s="207" t="n">
        <v>0.04602</v>
      </c>
      <c r="R267" s="207" t="n">
        <f aca="false">Q267*H267</f>
        <v>0.04602</v>
      </c>
      <c r="S267" s="207" t="n">
        <v>0</v>
      </c>
      <c r="T267" s="208" t="n">
        <f aca="false">S267*H267</f>
        <v>0</v>
      </c>
      <c r="U267" s="24"/>
      <c r="V267" s="24"/>
      <c r="W267" s="24"/>
      <c r="X267" s="24"/>
      <c r="Y267" s="24"/>
      <c r="Z267" s="24"/>
      <c r="AA267" s="24"/>
      <c r="AB267" s="24"/>
      <c r="AC267" s="24"/>
      <c r="AD267" s="24"/>
      <c r="AE267" s="24"/>
      <c r="AR267" s="209" t="s">
        <v>287</v>
      </c>
      <c r="AT267" s="209" t="s">
        <v>232</v>
      </c>
      <c r="AU267" s="209" t="s">
        <v>90</v>
      </c>
      <c r="AY267" s="3" t="s">
        <v>155</v>
      </c>
      <c r="BE267" s="125" t="n">
        <f aca="false">IF(N267="základná",J267,0)</f>
        <v>0</v>
      </c>
      <c r="BF267" s="125" t="n">
        <f aca="false">IF(N267="znížená",J267,0)</f>
        <v>0</v>
      </c>
      <c r="BG267" s="125" t="n">
        <f aca="false">IF(N267="zákl. prenesená",J267,0)</f>
        <v>0</v>
      </c>
      <c r="BH267" s="125" t="n">
        <f aca="false">IF(N267="zníž. prenesená",J267,0)</f>
        <v>0</v>
      </c>
      <c r="BI267" s="125" t="n">
        <f aca="false">IF(N267="nulová",J267,0)</f>
        <v>0</v>
      </c>
      <c r="BJ267" s="3" t="s">
        <v>90</v>
      </c>
      <c r="BK267" s="125" t="n">
        <f aca="false">ROUND(I267*H267,2)</f>
        <v>0</v>
      </c>
      <c r="BL267" s="3" t="s">
        <v>223</v>
      </c>
      <c r="BM267" s="209" t="s">
        <v>614</v>
      </c>
    </row>
    <row r="268" s="26" customFormat="true" ht="22.2" hidden="false" customHeight="true" outlineLevel="0" collapsed="false">
      <c r="A268" s="24"/>
      <c r="B268" s="196"/>
      <c r="C268" s="197" t="s">
        <v>615</v>
      </c>
      <c r="D268" s="197" t="s">
        <v>158</v>
      </c>
      <c r="E268" s="198" t="s">
        <v>616</v>
      </c>
      <c r="F268" s="199" t="s">
        <v>617</v>
      </c>
      <c r="G268" s="200" t="s">
        <v>171</v>
      </c>
      <c r="H268" s="201" t="n">
        <v>5</v>
      </c>
      <c r="I268" s="202"/>
      <c r="J268" s="203" t="n">
        <f aca="false">ROUND(I268*H268,2)</f>
        <v>0</v>
      </c>
      <c r="K268" s="204"/>
      <c r="L268" s="25"/>
      <c r="M268" s="205"/>
      <c r="N268" s="206" t="s">
        <v>43</v>
      </c>
      <c r="O268" s="67"/>
      <c r="P268" s="207" t="n">
        <f aca="false">O268*H268</f>
        <v>0</v>
      </c>
      <c r="Q268" s="207" t="n">
        <v>0</v>
      </c>
      <c r="R268" s="207" t="n">
        <f aca="false">Q268*H268</f>
        <v>0</v>
      </c>
      <c r="S268" s="207" t="n">
        <v>0</v>
      </c>
      <c r="T268" s="208" t="n">
        <f aca="false">S268*H268</f>
        <v>0</v>
      </c>
      <c r="U268" s="24"/>
      <c r="V268" s="24"/>
      <c r="W268" s="24"/>
      <c r="X268" s="24"/>
      <c r="Y268" s="24"/>
      <c r="Z268" s="24"/>
      <c r="AA268" s="24"/>
      <c r="AB268" s="24"/>
      <c r="AC268" s="24"/>
      <c r="AD268" s="24"/>
      <c r="AE268" s="24"/>
      <c r="AR268" s="209" t="s">
        <v>223</v>
      </c>
      <c r="AT268" s="209" t="s">
        <v>158</v>
      </c>
      <c r="AU268" s="209" t="s">
        <v>90</v>
      </c>
      <c r="AY268" s="3" t="s">
        <v>155</v>
      </c>
      <c r="BE268" s="125" t="n">
        <f aca="false">IF(N268="základná",J268,0)</f>
        <v>0</v>
      </c>
      <c r="BF268" s="125" t="n">
        <f aca="false">IF(N268="znížená",J268,0)</f>
        <v>0</v>
      </c>
      <c r="BG268" s="125" t="n">
        <f aca="false">IF(N268="zákl. prenesená",J268,0)</f>
        <v>0</v>
      </c>
      <c r="BH268" s="125" t="n">
        <f aca="false">IF(N268="zníž. prenesená",J268,0)</f>
        <v>0</v>
      </c>
      <c r="BI268" s="125" t="n">
        <f aca="false">IF(N268="nulová",J268,0)</f>
        <v>0</v>
      </c>
      <c r="BJ268" s="3" t="s">
        <v>90</v>
      </c>
      <c r="BK268" s="125" t="n">
        <f aca="false">ROUND(I268*H268,2)</f>
        <v>0</v>
      </c>
      <c r="BL268" s="3" t="s">
        <v>223</v>
      </c>
      <c r="BM268" s="209" t="s">
        <v>618</v>
      </c>
    </row>
    <row r="269" s="26" customFormat="true" ht="22.2" hidden="false" customHeight="true" outlineLevel="0" collapsed="false">
      <c r="A269" s="24"/>
      <c r="B269" s="196"/>
      <c r="C269" s="210" t="s">
        <v>619</v>
      </c>
      <c r="D269" s="210" t="s">
        <v>232</v>
      </c>
      <c r="E269" s="211" t="s">
        <v>620</v>
      </c>
      <c r="F269" s="212" t="s">
        <v>621</v>
      </c>
      <c r="G269" s="213" t="s">
        <v>622</v>
      </c>
      <c r="H269" s="214" t="n">
        <v>1</v>
      </c>
      <c r="I269" s="215"/>
      <c r="J269" s="216" t="n">
        <f aca="false">ROUND(I269*H269,2)</f>
        <v>0</v>
      </c>
      <c r="K269" s="217"/>
      <c r="L269" s="218"/>
      <c r="M269" s="219"/>
      <c r="N269" s="220" t="s">
        <v>43</v>
      </c>
      <c r="O269" s="67"/>
      <c r="P269" s="207" t="n">
        <f aca="false">O269*H269</f>
        <v>0</v>
      </c>
      <c r="Q269" s="207" t="n">
        <v>0.015</v>
      </c>
      <c r="R269" s="207" t="n">
        <f aca="false">Q269*H269</f>
        <v>0.015</v>
      </c>
      <c r="S269" s="207" t="n">
        <v>0</v>
      </c>
      <c r="T269" s="208" t="n">
        <f aca="false">S269*H269</f>
        <v>0</v>
      </c>
      <c r="U269" s="24"/>
      <c r="V269" s="24"/>
      <c r="W269" s="24"/>
      <c r="X269" s="24"/>
      <c r="Y269" s="24"/>
      <c r="Z269" s="24"/>
      <c r="AA269" s="24"/>
      <c r="AB269" s="24"/>
      <c r="AC269" s="24"/>
      <c r="AD269" s="24"/>
      <c r="AE269" s="24"/>
      <c r="AR269" s="209" t="s">
        <v>287</v>
      </c>
      <c r="AT269" s="209" t="s">
        <v>232</v>
      </c>
      <c r="AU269" s="209" t="s">
        <v>90</v>
      </c>
      <c r="AY269" s="3" t="s">
        <v>155</v>
      </c>
      <c r="BE269" s="125" t="n">
        <f aca="false">IF(N269="základná",J269,0)</f>
        <v>0</v>
      </c>
      <c r="BF269" s="125" t="n">
        <f aca="false">IF(N269="znížená",J269,0)</f>
        <v>0</v>
      </c>
      <c r="BG269" s="125" t="n">
        <f aca="false">IF(N269="zákl. prenesená",J269,0)</f>
        <v>0</v>
      </c>
      <c r="BH269" s="125" t="n">
        <f aca="false">IF(N269="zníž. prenesená",J269,0)</f>
        <v>0</v>
      </c>
      <c r="BI269" s="125" t="n">
        <f aca="false">IF(N269="nulová",J269,0)</f>
        <v>0</v>
      </c>
      <c r="BJ269" s="3" t="s">
        <v>90</v>
      </c>
      <c r="BK269" s="125" t="n">
        <f aca="false">ROUND(I269*H269,2)</f>
        <v>0</v>
      </c>
      <c r="BL269" s="3" t="s">
        <v>223</v>
      </c>
      <c r="BM269" s="209" t="s">
        <v>623</v>
      </c>
    </row>
    <row r="270" s="26" customFormat="true" ht="22.2" hidden="false" customHeight="true" outlineLevel="0" collapsed="false">
      <c r="A270" s="24"/>
      <c r="B270" s="196"/>
      <c r="C270" s="210" t="s">
        <v>624</v>
      </c>
      <c r="D270" s="210" t="s">
        <v>232</v>
      </c>
      <c r="E270" s="211" t="s">
        <v>625</v>
      </c>
      <c r="F270" s="212" t="s">
        <v>621</v>
      </c>
      <c r="G270" s="213" t="s">
        <v>622</v>
      </c>
      <c r="H270" s="214" t="n">
        <v>1</v>
      </c>
      <c r="I270" s="215"/>
      <c r="J270" s="216" t="n">
        <f aca="false">ROUND(I270*H270,2)</f>
        <v>0</v>
      </c>
      <c r="K270" s="217"/>
      <c r="L270" s="218"/>
      <c r="M270" s="219"/>
      <c r="N270" s="220" t="s">
        <v>43</v>
      </c>
      <c r="O270" s="67"/>
      <c r="P270" s="207" t="n">
        <f aca="false">O270*H270</f>
        <v>0</v>
      </c>
      <c r="Q270" s="207" t="n">
        <v>0.015</v>
      </c>
      <c r="R270" s="207" t="n">
        <f aca="false">Q270*H270</f>
        <v>0.015</v>
      </c>
      <c r="S270" s="207" t="n">
        <v>0</v>
      </c>
      <c r="T270" s="208" t="n">
        <f aca="false">S270*H270</f>
        <v>0</v>
      </c>
      <c r="U270" s="24"/>
      <c r="V270" s="24"/>
      <c r="W270" s="24"/>
      <c r="X270" s="24"/>
      <c r="Y270" s="24"/>
      <c r="Z270" s="24"/>
      <c r="AA270" s="24"/>
      <c r="AB270" s="24"/>
      <c r="AC270" s="24"/>
      <c r="AD270" s="24"/>
      <c r="AE270" s="24"/>
      <c r="AR270" s="209" t="s">
        <v>287</v>
      </c>
      <c r="AT270" s="209" t="s">
        <v>232</v>
      </c>
      <c r="AU270" s="209" t="s">
        <v>90</v>
      </c>
      <c r="AY270" s="3" t="s">
        <v>155</v>
      </c>
      <c r="BE270" s="125" t="n">
        <f aca="false">IF(N270="základná",J270,0)</f>
        <v>0</v>
      </c>
      <c r="BF270" s="125" t="n">
        <f aca="false">IF(N270="znížená",J270,0)</f>
        <v>0</v>
      </c>
      <c r="BG270" s="125" t="n">
        <f aca="false">IF(N270="zákl. prenesená",J270,0)</f>
        <v>0</v>
      </c>
      <c r="BH270" s="125" t="n">
        <f aca="false">IF(N270="zníž. prenesená",J270,0)</f>
        <v>0</v>
      </c>
      <c r="BI270" s="125" t="n">
        <f aca="false">IF(N270="nulová",J270,0)</f>
        <v>0</v>
      </c>
      <c r="BJ270" s="3" t="s">
        <v>90</v>
      </c>
      <c r="BK270" s="125" t="n">
        <f aca="false">ROUND(I270*H270,2)</f>
        <v>0</v>
      </c>
      <c r="BL270" s="3" t="s">
        <v>223</v>
      </c>
      <c r="BM270" s="209" t="s">
        <v>626</v>
      </c>
    </row>
    <row r="271" s="26" customFormat="true" ht="22.2" hidden="false" customHeight="true" outlineLevel="0" collapsed="false">
      <c r="A271" s="24"/>
      <c r="B271" s="196"/>
      <c r="C271" s="210" t="s">
        <v>627</v>
      </c>
      <c r="D271" s="210" t="s">
        <v>232</v>
      </c>
      <c r="E271" s="211" t="s">
        <v>628</v>
      </c>
      <c r="F271" s="212" t="s">
        <v>621</v>
      </c>
      <c r="G271" s="213" t="s">
        <v>622</v>
      </c>
      <c r="H271" s="214" t="n">
        <v>1</v>
      </c>
      <c r="I271" s="215"/>
      <c r="J271" s="216" t="n">
        <f aca="false">ROUND(I271*H271,2)</f>
        <v>0</v>
      </c>
      <c r="K271" s="217"/>
      <c r="L271" s="218"/>
      <c r="M271" s="219"/>
      <c r="N271" s="220" t="s">
        <v>43</v>
      </c>
      <c r="O271" s="67"/>
      <c r="P271" s="207" t="n">
        <f aca="false">O271*H271</f>
        <v>0</v>
      </c>
      <c r="Q271" s="207" t="n">
        <v>0.015</v>
      </c>
      <c r="R271" s="207" t="n">
        <f aca="false">Q271*H271</f>
        <v>0.015</v>
      </c>
      <c r="S271" s="207" t="n">
        <v>0</v>
      </c>
      <c r="T271" s="208" t="n">
        <f aca="false">S271*H271</f>
        <v>0</v>
      </c>
      <c r="U271" s="24"/>
      <c r="V271" s="24"/>
      <c r="W271" s="24"/>
      <c r="X271" s="24"/>
      <c r="Y271" s="24"/>
      <c r="Z271" s="24"/>
      <c r="AA271" s="24"/>
      <c r="AB271" s="24"/>
      <c r="AC271" s="24"/>
      <c r="AD271" s="24"/>
      <c r="AE271" s="24"/>
      <c r="AR271" s="209" t="s">
        <v>287</v>
      </c>
      <c r="AT271" s="209" t="s">
        <v>232</v>
      </c>
      <c r="AU271" s="209" t="s">
        <v>90</v>
      </c>
      <c r="AY271" s="3" t="s">
        <v>155</v>
      </c>
      <c r="BE271" s="125" t="n">
        <f aca="false">IF(N271="základná",J271,0)</f>
        <v>0</v>
      </c>
      <c r="BF271" s="125" t="n">
        <f aca="false">IF(N271="znížená",J271,0)</f>
        <v>0</v>
      </c>
      <c r="BG271" s="125" t="n">
        <f aca="false">IF(N271="zákl. prenesená",J271,0)</f>
        <v>0</v>
      </c>
      <c r="BH271" s="125" t="n">
        <f aca="false">IF(N271="zníž. prenesená",J271,0)</f>
        <v>0</v>
      </c>
      <c r="BI271" s="125" t="n">
        <f aca="false">IF(N271="nulová",J271,0)</f>
        <v>0</v>
      </c>
      <c r="BJ271" s="3" t="s">
        <v>90</v>
      </c>
      <c r="BK271" s="125" t="n">
        <f aca="false">ROUND(I271*H271,2)</f>
        <v>0</v>
      </c>
      <c r="BL271" s="3" t="s">
        <v>223</v>
      </c>
      <c r="BM271" s="209" t="s">
        <v>629</v>
      </c>
    </row>
    <row r="272" s="26" customFormat="true" ht="22.2" hidden="false" customHeight="true" outlineLevel="0" collapsed="false">
      <c r="A272" s="24"/>
      <c r="B272" s="196"/>
      <c r="C272" s="210" t="s">
        <v>630</v>
      </c>
      <c r="D272" s="210" t="s">
        <v>232</v>
      </c>
      <c r="E272" s="211" t="s">
        <v>631</v>
      </c>
      <c r="F272" s="212" t="s">
        <v>632</v>
      </c>
      <c r="G272" s="213" t="s">
        <v>622</v>
      </c>
      <c r="H272" s="214" t="n">
        <v>1</v>
      </c>
      <c r="I272" s="215"/>
      <c r="J272" s="216" t="n">
        <f aca="false">ROUND(I272*H272,2)</f>
        <v>0</v>
      </c>
      <c r="K272" s="217"/>
      <c r="L272" s="218"/>
      <c r="M272" s="219"/>
      <c r="N272" s="220" t="s">
        <v>43</v>
      </c>
      <c r="O272" s="67"/>
      <c r="P272" s="207" t="n">
        <f aca="false">O272*H272</f>
        <v>0</v>
      </c>
      <c r="Q272" s="207" t="n">
        <v>0.015</v>
      </c>
      <c r="R272" s="207" t="n">
        <f aca="false">Q272*H272</f>
        <v>0.015</v>
      </c>
      <c r="S272" s="207" t="n">
        <v>0</v>
      </c>
      <c r="T272" s="208" t="n">
        <f aca="false">S272*H272</f>
        <v>0</v>
      </c>
      <c r="U272" s="24"/>
      <c r="V272" s="24"/>
      <c r="W272" s="24"/>
      <c r="X272" s="24"/>
      <c r="Y272" s="24"/>
      <c r="Z272" s="24"/>
      <c r="AA272" s="24"/>
      <c r="AB272" s="24"/>
      <c r="AC272" s="24"/>
      <c r="AD272" s="24"/>
      <c r="AE272" s="24"/>
      <c r="AR272" s="209" t="s">
        <v>287</v>
      </c>
      <c r="AT272" s="209" t="s">
        <v>232</v>
      </c>
      <c r="AU272" s="209" t="s">
        <v>90</v>
      </c>
      <c r="AY272" s="3" t="s">
        <v>155</v>
      </c>
      <c r="BE272" s="125" t="n">
        <f aca="false">IF(N272="základná",J272,0)</f>
        <v>0</v>
      </c>
      <c r="BF272" s="125" t="n">
        <f aca="false">IF(N272="znížená",J272,0)</f>
        <v>0</v>
      </c>
      <c r="BG272" s="125" t="n">
        <f aca="false">IF(N272="zákl. prenesená",J272,0)</f>
        <v>0</v>
      </c>
      <c r="BH272" s="125" t="n">
        <f aca="false">IF(N272="zníž. prenesená",J272,0)</f>
        <v>0</v>
      </c>
      <c r="BI272" s="125" t="n">
        <f aca="false">IF(N272="nulová",J272,0)</f>
        <v>0</v>
      </c>
      <c r="BJ272" s="3" t="s">
        <v>90</v>
      </c>
      <c r="BK272" s="125" t="n">
        <f aca="false">ROUND(I272*H272,2)</f>
        <v>0</v>
      </c>
      <c r="BL272" s="3" t="s">
        <v>223</v>
      </c>
      <c r="BM272" s="209" t="s">
        <v>633</v>
      </c>
    </row>
    <row r="273" s="26" customFormat="true" ht="14.4" hidden="false" customHeight="true" outlineLevel="0" collapsed="false">
      <c r="A273" s="24"/>
      <c r="B273" s="196"/>
      <c r="C273" s="197" t="s">
        <v>634</v>
      </c>
      <c r="D273" s="197" t="s">
        <v>158</v>
      </c>
      <c r="E273" s="198" t="s">
        <v>635</v>
      </c>
      <c r="F273" s="199" t="s">
        <v>636</v>
      </c>
      <c r="G273" s="200" t="s">
        <v>171</v>
      </c>
      <c r="H273" s="201" t="n">
        <v>5</v>
      </c>
      <c r="I273" s="202"/>
      <c r="J273" s="203" t="n">
        <f aca="false">ROUND(I273*H273,2)</f>
        <v>0</v>
      </c>
      <c r="K273" s="204"/>
      <c r="L273" s="25"/>
      <c r="M273" s="205"/>
      <c r="N273" s="206" t="s">
        <v>43</v>
      </c>
      <c r="O273" s="67"/>
      <c r="P273" s="207" t="n">
        <f aca="false">O273*H273</f>
        <v>0</v>
      </c>
      <c r="Q273" s="207" t="n">
        <v>0</v>
      </c>
      <c r="R273" s="207" t="n">
        <f aca="false">Q273*H273</f>
        <v>0</v>
      </c>
      <c r="S273" s="207" t="n">
        <v>0</v>
      </c>
      <c r="T273" s="208" t="n">
        <f aca="false">S273*H273</f>
        <v>0</v>
      </c>
      <c r="U273" s="24"/>
      <c r="V273" s="24"/>
      <c r="W273" s="24"/>
      <c r="X273" s="24"/>
      <c r="Y273" s="24"/>
      <c r="Z273" s="24"/>
      <c r="AA273" s="24"/>
      <c r="AB273" s="24"/>
      <c r="AC273" s="24"/>
      <c r="AD273" s="24"/>
      <c r="AE273" s="24"/>
      <c r="AR273" s="209" t="s">
        <v>223</v>
      </c>
      <c r="AT273" s="209" t="s">
        <v>158</v>
      </c>
      <c r="AU273" s="209" t="s">
        <v>90</v>
      </c>
      <c r="AY273" s="3" t="s">
        <v>155</v>
      </c>
      <c r="BE273" s="125" t="n">
        <f aca="false">IF(N273="základná",J273,0)</f>
        <v>0</v>
      </c>
      <c r="BF273" s="125" t="n">
        <f aca="false">IF(N273="znížená",J273,0)</f>
        <v>0</v>
      </c>
      <c r="BG273" s="125" t="n">
        <f aca="false">IF(N273="zákl. prenesená",J273,0)</f>
        <v>0</v>
      </c>
      <c r="BH273" s="125" t="n">
        <f aca="false">IF(N273="zníž. prenesená",J273,0)</f>
        <v>0</v>
      </c>
      <c r="BI273" s="125" t="n">
        <f aca="false">IF(N273="nulová",J273,0)</f>
        <v>0</v>
      </c>
      <c r="BJ273" s="3" t="s">
        <v>90</v>
      </c>
      <c r="BK273" s="125" t="n">
        <f aca="false">ROUND(I273*H273,2)</f>
        <v>0</v>
      </c>
      <c r="BL273" s="3" t="s">
        <v>223</v>
      </c>
      <c r="BM273" s="209" t="s">
        <v>637</v>
      </c>
    </row>
    <row r="274" s="26" customFormat="true" ht="14.4" hidden="false" customHeight="true" outlineLevel="0" collapsed="false">
      <c r="A274" s="24"/>
      <c r="B274" s="196"/>
      <c r="C274" s="210" t="s">
        <v>638</v>
      </c>
      <c r="D274" s="210" t="s">
        <v>232</v>
      </c>
      <c r="E274" s="211" t="s">
        <v>639</v>
      </c>
      <c r="F274" s="212" t="s">
        <v>640</v>
      </c>
      <c r="G274" s="213" t="s">
        <v>171</v>
      </c>
      <c r="H274" s="214" t="n">
        <v>4</v>
      </c>
      <c r="I274" s="215"/>
      <c r="J274" s="216" t="n">
        <f aca="false">ROUND(I274*H274,2)</f>
        <v>0</v>
      </c>
      <c r="K274" s="217"/>
      <c r="L274" s="218"/>
      <c r="M274" s="219"/>
      <c r="N274" s="220" t="s">
        <v>43</v>
      </c>
      <c r="O274" s="67"/>
      <c r="P274" s="207" t="n">
        <f aca="false">O274*H274</f>
        <v>0</v>
      </c>
      <c r="Q274" s="207" t="n">
        <v>0.014</v>
      </c>
      <c r="R274" s="207" t="n">
        <f aca="false">Q274*H274</f>
        <v>0.056</v>
      </c>
      <c r="S274" s="207" t="n">
        <v>0</v>
      </c>
      <c r="T274" s="208" t="n">
        <f aca="false">S274*H274</f>
        <v>0</v>
      </c>
      <c r="U274" s="24"/>
      <c r="V274" s="24"/>
      <c r="W274" s="24"/>
      <c r="X274" s="24"/>
      <c r="Y274" s="24"/>
      <c r="Z274" s="24"/>
      <c r="AA274" s="24"/>
      <c r="AB274" s="24"/>
      <c r="AC274" s="24"/>
      <c r="AD274" s="24"/>
      <c r="AE274" s="24"/>
      <c r="AR274" s="209" t="s">
        <v>287</v>
      </c>
      <c r="AT274" s="209" t="s">
        <v>232</v>
      </c>
      <c r="AU274" s="209" t="s">
        <v>90</v>
      </c>
      <c r="AY274" s="3" t="s">
        <v>155</v>
      </c>
      <c r="BE274" s="125" t="n">
        <f aca="false">IF(N274="základná",J274,0)</f>
        <v>0</v>
      </c>
      <c r="BF274" s="125" t="n">
        <f aca="false">IF(N274="znížená",J274,0)</f>
        <v>0</v>
      </c>
      <c r="BG274" s="125" t="n">
        <f aca="false">IF(N274="zákl. prenesená",J274,0)</f>
        <v>0</v>
      </c>
      <c r="BH274" s="125" t="n">
        <f aca="false">IF(N274="zníž. prenesená",J274,0)</f>
        <v>0</v>
      </c>
      <c r="BI274" s="125" t="n">
        <f aca="false">IF(N274="nulová",J274,0)</f>
        <v>0</v>
      </c>
      <c r="BJ274" s="3" t="s">
        <v>90</v>
      </c>
      <c r="BK274" s="125" t="n">
        <f aca="false">ROUND(I274*H274,2)</f>
        <v>0</v>
      </c>
      <c r="BL274" s="3" t="s">
        <v>223</v>
      </c>
      <c r="BM274" s="209" t="s">
        <v>641</v>
      </c>
    </row>
    <row r="275" s="26" customFormat="true" ht="19.8" hidden="false" customHeight="true" outlineLevel="0" collapsed="false">
      <c r="A275" s="24"/>
      <c r="B275" s="196"/>
      <c r="C275" s="210" t="s">
        <v>642</v>
      </c>
      <c r="D275" s="210" t="s">
        <v>232</v>
      </c>
      <c r="E275" s="211" t="s">
        <v>643</v>
      </c>
      <c r="F275" s="212" t="s">
        <v>644</v>
      </c>
      <c r="G275" s="213" t="s">
        <v>171</v>
      </c>
      <c r="H275" s="214" t="n">
        <v>1</v>
      </c>
      <c r="I275" s="215"/>
      <c r="J275" s="216" t="n">
        <f aca="false">ROUND(I275*H275,2)</f>
        <v>0</v>
      </c>
      <c r="K275" s="217"/>
      <c r="L275" s="218"/>
      <c r="M275" s="219"/>
      <c r="N275" s="220" t="s">
        <v>43</v>
      </c>
      <c r="O275" s="67"/>
      <c r="P275" s="207" t="n">
        <f aca="false">O275*H275</f>
        <v>0</v>
      </c>
      <c r="Q275" s="207" t="n">
        <v>0.014</v>
      </c>
      <c r="R275" s="207" t="n">
        <f aca="false">Q275*H275</f>
        <v>0.014</v>
      </c>
      <c r="S275" s="207" t="n">
        <v>0</v>
      </c>
      <c r="T275" s="208" t="n">
        <f aca="false">S275*H275</f>
        <v>0</v>
      </c>
      <c r="U275" s="24"/>
      <c r="V275" s="24"/>
      <c r="W275" s="24"/>
      <c r="X275" s="24"/>
      <c r="Y275" s="24"/>
      <c r="Z275" s="24"/>
      <c r="AA275" s="24"/>
      <c r="AB275" s="24"/>
      <c r="AC275" s="24"/>
      <c r="AD275" s="24"/>
      <c r="AE275" s="24"/>
      <c r="AR275" s="209" t="s">
        <v>287</v>
      </c>
      <c r="AT275" s="209" t="s">
        <v>232</v>
      </c>
      <c r="AU275" s="209" t="s">
        <v>90</v>
      </c>
      <c r="AY275" s="3" t="s">
        <v>155</v>
      </c>
      <c r="BE275" s="125" t="n">
        <f aca="false">IF(N275="základná",J275,0)</f>
        <v>0</v>
      </c>
      <c r="BF275" s="125" t="n">
        <f aca="false">IF(N275="znížená",J275,0)</f>
        <v>0</v>
      </c>
      <c r="BG275" s="125" t="n">
        <f aca="false">IF(N275="zákl. prenesená",J275,0)</f>
        <v>0</v>
      </c>
      <c r="BH275" s="125" t="n">
        <f aca="false">IF(N275="zníž. prenesená",J275,0)</f>
        <v>0</v>
      </c>
      <c r="BI275" s="125" t="n">
        <f aca="false">IF(N275="nulová",J275,0)</f>
        <v>0</v>
      </c>
      <c r="BJ275" s="3" t="s">
        <v>90</v>
      </c>
      <c r="BK275" s="125" t="n">
        <f aca="false">ROUND(I275*H275,2)</f>
        <v>0</v>
      </c>
      <c r="BL275" s="3" t="s">
        <v>223</v>
      </c>
      <c r="BM275" s="209" t="s">
        <v>645</v>
      </c>
    </row>
    <row r="276" s="26" customFormat="true" ht="22.2" hidden="false" customHeight="true" outlineLevel="0" collapsed="false">
      <c r="A276" s="24"/>
      <c r="B276" s="196"/>
      <c r="C276" s="197" t="s">
        <v>646</v>
      </c>
      <c r="D276" s="197" t="s">
        <v>158</v>
      </c>
      <c r="E276" s="198" t="s">
        <v>647</v>
      </c>
      <c r="F276" s="199" t="s">
        <v>648</v>
      </c>
      <c r="G276" s="200" t="s">
        <v>171</v>
      </c>
      <c r="H276" s="201" t="n">
        <v>2</v>
      </c>
      <c r="I276" s="202"/>
      <c r="J276" s="203" t="n">
        <f aca="false">ROUND(I276*H276,2)</f>
        <v>0</v>
      </c>
      <c r="K276" s="204"/>
      <c r="L276" s="25"/>
      <c r="M276" s="205"/>
      <c r="N276" s="206" t="s">
        <v>43</v>
      </c>
      <c r="O276" s="67"/>
      <c r="P276" s="207" t="n">
        <f aca="false">O276*H276</f>
        <v>0</v>
      </c>
      <c r="Q276" s="207" t="n">
        <v>0</v>
      </c>
      <c r="R276" s="207" t="n">
        <f aca="false">Q276*H276</f>
        <v>0</v>
      </c>
      <c r="S276" s="207" t="n">
        <v>0.006</v>
      </c>
      <c r="T276" s="208" t="n">
        <f aca="false">S276*H276</f>
        <v>0.012</v>
      </c>
      <c r="U276" s="24"/>
      <c r="V276" s="24"/>
      <c r="W276" s="24"/>
      <c r="X276" s="24"/>
      <c r="Y276" s="24"/>
      <c r="Z276" s="24"/>
      <c r="AA276" s="24"/>
      <c r="AB276" s="24"/>
      <c r="AC276" s="24"/>
      <c r="AD276" s="24"/>
      <c r="AE276" s="24"/>
      <c r="AR276" s="209" t="s">
        <v>223</v>
      </c>
      <c r="AT276" s="209" t="s">
        <v>158</v>
      </c>
      <c r="AU276" s="209" t="s">
        <v>90</v>
      </c>
      <c r="AY276" s="3" t="s">
        <v>155</v>
      </c>
      <c r="BE276" s="125" t="n">
        <f aca="false">IF(N276="základná",J276,0)</f>
        <v>0</v>
      </c>
      <c r="BF276" s="125" t="n">
        <f aca="false">IF(N276="znížená",J276,0)</f>
        <v>0</v>
      </c>
      <c r="BG276" s="125" t="n">
        <f aca="false">IF(N276="zákl. prenesená",J276,0)</f>
        <v>0</v>
      </c>
      <c r="BH276" s="125" t="n">
        <f aca="false">IF(N276="zníž. prenesená",J276,0)</f>
        <v>0</v>
      </c>
      <c r="BI276" s="125" t="n">
        <f aca="false">IF(N276="nulová",J276,0)</f>
        <v>0</v>
      </c>
      <c r="BJ276" s="3" t="s">
        <v>90</v>
      </c>
      <c r="BK276" s="125" t="n">
        <f aca="false">ROUND(I276*H276,2)</f>
        <v>0</v>
      </c>
      <c r="BL276" s="3" t="s">
        <v>223</v>
      </c>
      <c r="BM276" s="209" t="s">
        <v>649</v>
      </c>
    </row>
    <row r="277" s="26" customFormat="true" ht="14.4" hidden="false" customHeight="true" outlineLevel="0" collapsed="false">
      <c r="A277" s="24"/>
      <c r="B277" s="196"/>
      <c r="C277" s="197" t="s">
        <v>650</v>
      </c>
      <c r="D277" s="197" t="s">
        <v>158</v>
      </c>
      <c r="E277" s="198" t="s">
        <v>651</v>
      </c>
      <c r="F277" s="199" t="s">
        <v>652</v>
      </c>
      <c r="G277" s="200" t="s">
        <v>171</v>
      </c>
      <c r="H277" s="201" t="n">
        <v>4</v>
      </c>
      <c r="I277" s="202"/>
      <c r="J277" s="203" t="n">
        <f aca="false">ROUND(I277*H277,2)</f>
        <v>0</v>
      </c>
      <c r="K277" s="204"/>
      <c r="L277" s="25"/>
      <c r="M277" s="205"/>
      <c r="N277" s="206" t="s">
        <v>43</v>
      </c>
      <c r="O277" s="67"/>
      <c r="P277" s="207" t="n">
        <f aca="false">O277*H277</f>
        <v>0</v>
      </c>
      <c r="Q277" s="207" t="n">
        <v>3E-005</v>
      </c>
      <c r="R277" s="207" t="n">
        <f aca="false">Q277*H277</f>
        <v>0.00012</v>
      </c>
      <c r="S277" s="207" t="n">
        <v>0</v>
      </c>
      <c r="T277" s="208" t="n">
        <f aca="false">S277*H277</f>
        <v>0</v>
      </c>
      <c r="U277" s="24"/>
      <c r="V277" s="24"/>
      <c r="W277" s="24"/>
      <c r="X277" s="24"/>
      <c r="Y277" s="24"/>
      <c r="Z277" s="24"/>
      <c r="AA277" s="24"/>
      <c r="AB277" s="24"/>
      <c r="AC277" s="24"/>
      <c r="AD277" s="24"/>
      <c r="AE277" s="24"/>
      <c r="AR277" s="209" t="s">
        <v>223</v>
      </c>
      <c r="AT277" s="209" t="s">
        <v>158</v>
      </c>
      <c r="AU277" s="209" t="s">
        <v>90</v>
      </c>
      <c r="AY277" s="3" t="s">
        <v>155</v>
      </c>
      <c r="BE277" s="125" t="n">
        <f aca="false">IF(N277="základná",J277,0)</f>
        <v>0</v>
      </c>
      <c r="BF277" s="125" t="n">
        <f aca="false">IF(N277="znížená",J277,0)</f>
        <v>0</v>
      </c>
      <c r="BG277" s="125" t="n">
        <f aca="false">IF(N277="zákl. prenesená",J277,0)</f>
        <v>0</v>
      </c>
      <c r="BH277" s="125" t="n">
        <f aca="false">IF(N277="zníž. prenesená",J277,0)</f>
        <v>0</v>
      </c>
      <c r="BI277" s="125" t="n">
        <f aca="false">IF(N277="nulová",J277,0)</f>
        <v>0</v>
      </c>
      <c r="BJ277" s="3" t="s">
        <v>90</v>
      </c>
      <c r="BK277" s="125" t="n">
        <f aca="false">ROUND(I277*H277,2)</f>
        <v>0</v>
      </c>
      <c r="BL277" s="3" t="s">
        <v>223</v>
      </c>
      <c r="BM277" s="209" t="s">
        <v>653</v>
      </c>
    </row>
    <row r="278" s="26" customFormat="true" ht="14.4" hidden="false" customHeight="true" outlineLevel="0" collapsed="false">
      <c r="A278" s="24"/>
      <c r="B278" s="196"/>
      <c r="C278" s="210" t="s">
        <v>654</v>
      </c>
      <c r="D278" s="210" t="s">
        <v>232</v>
      </c>
      <c r="E278" s="211" t="s">
        <v>655</v>
      </c>
      <c r="F278" s="212" t="s">
        <v>656</v>
      </c>
      <c r="G278" s="213" t="s">
        <v>171</v>
      </c>
      <c r="H278" s="214" t="n">
        <v>4</v>
      </c>
      <c r="I278" s="215"/>
      <c r="J278" s="216" t="n">
        <f aca="false">ROUND(I278*H278,2)</f>
        <v>0</v>
      </c>
      <c r="K278" s="217"/>
      <c r="L278" s="218"/>
      <c r="M278" s="219"/>
      <c r="N278" s="220" t="s">
        <v>43</v>
      </c>
      <c r="O278" s="67"/>
      <c r="P278" s="207" t="n">
        <f aca="false">O278*H278</f>
        <v>0</v>
      </c>
      <c r="Q278" s="207" t="n">
        <v>0.00123</v>
      </c>
      <c r="R278" s="207" t="n">
        <f aca="false">Q278*H278</f>
        <v>0.00492</v>
      </c>
      <c r="S278" s="207" t="n">
        <v>0</v>
      </c>
      <c r="T278" s="208" t="n">
        <f aca="false">S278*H278</f>
        <v>0</v>
      </c>
      <c r="U278" s="24"/>
      <c r="V278" s="24"/>
      <c r="W278" s="24"/>
      <c r="X278" s="24"/>
      <c r="Y278" s="24"/>
      <c r="Z278" s="24"/>
      <c r="AA278" s="24"/>
      <c r="AB278" s="24"/>
      <c r="AC278" s="24"/>
      <c r="AD278" s="24"/>
      <c r="AE278" s="24"/>
      <c r="AR278" s="209" t="s">
        <v>287</v>
      </c>
      <c r="AT278" s="209" t="s">
        <v>232</v>
      </c>
      <c r="AU278" s="209" t="s">
        <v>90</v>
      </c>
      <c r="AY278" s="3" t="s">
        <v>155</v>
      </c>
      <c r="BE278" s="125" t="n">
        <f aca="false">IF(N278="základná",J278,0)</f>
        <v>0</v>
      </c>
      <c r="BF278" s="125" t="n">
        <f aca="false">IF(N278="znížená",J278,0)</f>
        <v>0</v>
      </c>
      <c r="BG278" s="125" t="n">
        <f aca="false">IF(N278="zákl. prenesená",J278,0)</f>
        <v>0</v>
      </c>
      <c r="BH278" s="125" t="n">
        <f aca="false">IF(N278="zníž. prenesená",J278,0)</f>
        <v>0</v>
      </c>
      <c r="BI278" s="125" t="n">
        <f aca="false">IF(N278="nulová",J278,0)</f>
        <v>0</v>
      </c>
      <c r="BJ278" s="3" t="s">
        <v>90</v>
      </c>
      <c r="BK278" s="125" t="n">
        <f aca="false">ROUND(I278*H278,2)</f>
        <v>0</v>
      </c>
      <c r="BL278" s="3" t="s">
        <v>223</v>
      </c>
      <c r="BM278" s="209" t="s">
        <v>657</v>
      </c>
    </row>
    <row r="279" s="26" customFormat="true" ht="22.2" hidden="false" customHeight="true" outlineLevel="0" collapsed="false">
      <c r="A279" s="24"/>
      <c r="B279" s="196"/>
      <c r="C279" s="197" t="s">
        <v>658</v>
      </c>
      <c r="D279" s="197" t="s">
        <v>158</v>
      </c>
      <c r="E279" s="198" t="s">
        <v>659</v>
      </c>
      <c r="F279" s="199" t="s">
        <v>660</v>
      </c>
      <c r="G279" s="200" t="s">
        <v>393</v>
      </c>
      <c r="H279" s="221"/>
      <c r="I279" s="202"/>
      <c r="J279" s="203" t="n">
        <f aca="false">ROUND(I279*H279,2)</f>
        <v>0</v>
      </c>
      <c r="K279" s="204"/>
      <c r="L279" s="25"/>
      <c r="M279" s="205"/>
      <c r="N279" s="206" t="s">
        <v>43</v>
      </c>
      <c r="O279" s="67"/>
      <c r="P279" s="207" t="n">
        <f aca="false">O279*H279</f>
        <v>0</v>
      </c>
      <c r="Q279" s="207" t="n">
        <v>0</v>
      </c>
      <c r="R279" s="207" t="n">
        <f aca="false">Q279*H279</f>
        <v>0</v>
      </c>
      <c r="S279" s="207" t="n">
        <v>0</v>
      </c>
      <c r="T279" s="208" t="n">
        <f aca="false">S279*H279</f>
        <v>0</v>
      </c>
      <c r="U279" s="24"/>
      <c r="V279" s="24"/>
      <c r="W279" s="24"/>
      <c r="X279" s="24"/>
      <c r="Y279" s="24"/>
      <c r="Z279" s="24"/>
      <c r="AA279" s="24"/>
      <c r="AB279" s="24"/>
      <c r="AC279" s="24"/>
      <c r="AD279" s="24"/>
      <c r="AE279" s="24"/>
      <c r="AR279" s="209" t="s">
        <v>223</v>
      </c>
      <c r="AT279" s="209" t="s">
        <v>158</v>
      </c>
      <c r="AU279" s="209" t="s">
        <v>90</v>
      </c>
      <c r="AY279" s="3" t="s">
        <v>155</v>
      </c>
      <c r="BE279" s="125" t="n">
        <f aca="false">IF(N279="základná",J279,0)</f>
        <v>0</v>
      </c>
      <c r="BF279" s="125" t="n">
        <f aca="false">IF(N279="znížená",J279,0)</f>
        <v>0</v>
      </c>
      <c r="BG279" s="125" t="n">
        <f aca="false">IF(N279="zákl. prenesená",J279,0)</f>
        <v>0</v>
      </c>
      <c r="BH279" s="125" t="n">
        <f aca="false">IF(N279="zníž. prenesená",J279,0)</f>
        <v>0</v>
      </c>
      <c r="BI279" s="125" t="n">
        <f aca="false">IF(N279="nulová",J279,0)</f>
        <v>0</v>
      </c>
      <c r="BJ279" s="3" t="s">
        <v>90</v>
      </c>
      <c r="BK279" s="125" t="n">
        <f aca="false">ROUND(I279*H279,2)</f>
        <v>0</v>
      </c>
      <c r="BL279" s="3" t="s">
        <v>223</v>
      </c>
      <c r="BM279" s="209" t="s">
        <v>661</v>
      </c>
    </row>
    <row r="280" s="182" customFormat="true" ht="22.8" hidden="false" customHeight="true" outlineLevel="0" collapsed="false">
      <c r="B280" s="183"/>
      <c r="D280" s="184" t="s">
        <v>76</v>
      </c>
      <c r="E280" s="194" t="s">
        <v>662</v>
      </c>
      <c r="F280" s="194" t="s">
        <v>663</v>
      </c>
      <c r="I280" s="186"/>
      <c r="J280" s="195" t="n">
        <f aca="false">BK280</f>
        <v>0</v>
      </c>
      <c r="L280" s="183"/>
      <c r="M280" s="188"/>
      <c r="N280" s="189"/>
      <c r="O280" s="189"/>
      <c r="P280" s="190" t="n">
        <f aca="false">SUM(P281:P282)</f>
        <v>0</v>
      </c>
      <c r="Q280" s="189"/>
      <c r="R280" s="190" t="n">
        <f aca="false">SUM(R281:R282)</f>
        <v>0</v>
      </c>
      <c r="S280" s="189"/>
      <c r="T280" s="191" t="n">
        <f aca="false">SUM(T281:T282)</f>
        <v>0.1764</v>
      </c>
      <c r="AR280" s="184" t="s">
        <v>90</v>
      </c>
      <c r="AT280" s="192" t="s">
        <v>76</v>
      </c>
      <c r="AU280" s="192" t="s">
        <v>84</v>
      </c>
      <c r="AY280" s="184" t="s">
        <v>155</v>
      </c>
      <c r="BK280" s="193" t="n">
        <f aca="false">SUM(BK281:BK282)</f>
        <v>0</v>
      </c>
    </row>
    <row r="281" s="26" customFormat="true" ht="22.2" hidden="false" customHeight="true" outlineLevel="0" collapsed="false">
      <c r="A281" s="24"/>
      <c r="B281" s="196"/>
      <c r="C281" s="197" t="s">
        <v>664</v>
      </c>
      <c r="D281" s="197" t="s">
        <v>158</v>
      </c>
      <c r="E281" s="198" t="s">
        <v>665</v>
      </c>
      <c r="F281" s="199" t="s">
        <v>666</v>
      </c>
      <c r="G281" s="200" t="s">
        <v>166</v>
      </c>
      <c r="H281" s="201" t="n">
        <v>9.8</v>
      </c>
      <c r="I281" s="202"/>
      <c r="J281" s="203" t="n">
        <f aca="false">ROUND(I281*H281,2)</f>
        <v>0</v>
      </c>
      <c r="K281" s="204"/>
      <c r="L281" s="25"/>
      <c r="M281" s="205"/>
      <c r="N281" s="206" t="s">
        <v>43</v>
      </c>
      <c r="O281" s="67"/>
      <c r="P281" s="207" t="n">
        <f aca="false">O281*H281</f>
        <v>0</v>
      </c>
      <c r="Q281" s="207" t="n">
        <v>0</v>
      </c>
      <c r="R281" s="207" t="n">
        <f aca="false">Q281*H281</f>
        <v>0</v>
      </c>
      <c r="S281" s="207" t="n">
        <v>0.018</v>
      </c>
      <c r="T281" s="208" t="n">
        <f aca="false">S281*H281</f>
        <v>0.1764</v>
      </c>
      <c r="U281" s="24"/>
      <c r="V281" s="24"/>
      <c r="W281" s="24"/>
      <c r="X281" s="24"/>
      <c r="Y281" s="24"/>
      <c r="Z281" s="24"/>
      <c r="AA281" s="24"/>
      <c r="AB281" s="24"/>
      <c r="AC281" s="24"/>
      <c r="AD281" s="24"/>
      <c r="AE281" s="24"/>
      <c r="AR281" s="209" t="s">
        <v>223</v>
      </c>
      <c r="AT281" s="209" t="s">
        <v>158</v>
      </c>
      <c r="AU281" s="209" t="s">
        <v>90</v>
      </c>
      <c r="AY281" s="3" t="s">
        <v>155</v>
      </c>
      <c r="BE281" s="125" t="n">
        <f aca="false">IF(N281="základná",J281,0)</f>
        <v>0</v>
      </c>
      <c r="BF281" s="125" t="n">
        <f aca="false">IF(N281="znížená",J281,0)</f>
        <v>0</v>
      </c>
      <c r="BG281" s="125" t="n">
        <f aca="false">IF(N281="zákl. prenesená",J281,0)</f>
        <v>0</v>
      </c>
      <c r="BH281" s="125" t="n">
        <f aca="false">IF(N281="zníž. prenesená",J281,0)</f>
        <v>0</v>
      </c>
      <c r="BI281" s="125" t="n">
        <f aca="false">IF(N281="nulová",J281,0)</f>
        <v>0</v>
      </c>
      <c r="BJ281" s="3" t="s">
        <v>90</v>
      </c>
      <c r="BK281" s="125" t="n">
        <f aca="false">ROUND(I281*H281,2)</f>
        <v>0</v>
      </c>
      <c r="BL281" s="3" t="s">
        <v>223</v>
      </c>
      <c r="BM281" s="209" t="s">
        <v>667</v>
      </c>
    </row>
    <row r="282" s="26" customFormat="true" ht="22.2" hidden="false" customHeight="true" outlineLevel="0" collapsed="false">
      <c r="A282" s="24"/>
      <c r="B282" s="196"/>
      <c r="C282" s="197" t="s">
        <v>668</v>
      </c>
      <c r="D282" s="197" t="s">
        <v>158</v>
      </c>
      <c r="E282" s="198" t="s">
        <v>669</v>
      </c>
      <c r="F282" s="199" t="s">
        <v>670</v>
      </c>
      <c r="G282" s="200" t="s">
        <v>393</v>
      </c>
      <c r="H282" s="221"/>
      <c r="I282" s="202"/>
      <c r="J282" s="203" t="n">
        <f aca="false">ROUND(I282*H282,2)</f>
        <v>0</v>
      </c>
      <c r="K282" s="204"/>
      <c r="L282" s="25"/>
      <c r="M282" s="205"/>
      <c r="N282" s="206" t="s">
        <v>43</v>
      </c>
      <c r="O282" s="67"/>
      <c r="P282" s="207" t="n">
        <f aca="false">O282*H282</f>
        <v>0</v>
      </c>
      <c r="Q282" s="207" t="n">
        <v>0</v>
      </c>
      <c r="R282" s="207" t="n">
        <f aca="false">Q282*H282</f>
        <v>0</v>
      </c>
      <c r="S282" s="207" t="n">
        <v>0</v>
      </c>
      <c r="T282" s="208" t="n">
        <f aca="false">S282*H282</f>
        <v>0</v>
      </c>
      <c r="U282" s="24"/>
      <c r="V282" s="24"/>
      <c r="W282" s="24"/>
      <c r="X282" s="24"/>
      <c r="Y282" s="24"/>
      <c r="Z282" s="24"/>
      <c r="AA282" s="24"/>
      <c r="AB282" s="24"/>
      <c r="AC282" s="24"/>
      <c r="AD282" s="24"/>
      <c r="AE282" s="24"/>
      <c r="AR282" s="209" t="s">
        <v>223</v>
      </c>
      <c r="AT282" s="209" t="s">
        <v>158</v>
      </c>
      <c r="AU282" s="209" t="s">
        <v>90</v>
      </c>
      <c r="AY282" s="3" t="s">
        <v>155</v>
      </c>
      <c r="BE282" s="125" t="n">
        <f aca="false">IF(N282="základná",J282,0)</f>
        <v>0</v>
      </c>
      <c r="BF282" s="125" t="n">
        <f aca="false">IF(N282="znížená",J282,0)</f>
        <v>0</v>
      </c>
      <c r="BG282" s="125" t="n">
        <f aca="false">IF(N282="zákl. prenesená",J282,0)</f>
        <v>0</v>
      </c>
      <c r="BH282" s="125" t="n">
        <f aca="false">IF(N282="zníž. prenesená",J282,0)</f>
        <v>0</v>
      </c>
      <c r="BI282" s="125" t="n">
        <f aca="false">IF(N282="nulová",J282,0)</f>
        <v>0</v>
      </c>
      <c r="BJ282" s="3" t="s">
        <v>90</v>
      </c>
      <c r="BK282" s="125" t="n">
        <f aca="false">ROUND(I282*H282,2)</f>
        <v>0</v>
      </c>
      <c r="BL282" s="3" t="s">
        <v>223</v>
      </c>
      <c r="BM282" s="209" t="s">
        <v>671</v>
      </c>
    </row>
    <row r="283" s="182" customFormat="true" ht="22.8" hidden="false" customHeight="true" outlineLevel="0" collapsed="false">
      <c r="B283" s="183"/>
      <c r="D283" s="184" t="s">
        <v>76</v>
      </c>
      <c r="E283" s="194" t="s">
        <v>672</v>
      </c>
      <c r="F283" s="194" t="s">
        <v>673</v>
      </c>
      <c r="I283" s="186"/>
      <c r="J283" s="195" t="n">
        <f aca="false">BK283</f>
        <v>0</v>
      </c>
      <c r="L283" s="183"/>
      <c r="M283" s="188"/>
      <c r="N283" s="189"/>
      <c r="O283" s="189"/>
      <c r="P283" s="190" t="n">
        <f aca="false">SUM(P284:P288)</f>
        <v>0</v>
      </c>
      <c r="Q283" s="189"/>
      <c r="R283" s="190" t="n">
        <f aca="false">SUM(R284:R288)</f>
        <v>0.48356035</v>
      </c>
      <c r="S283" s="189"/>
      <c r="T283" s="191" t="n">
        <f aca="false">SUM(T284:T288)</f>
        <v>0</v>
      </c>
      <c r="AR283" s="184" t="s">
        <v>90</v>
      </c>
      <c r="AT283" s="192" t="s">
        <v>76</v>
      </c>
      <c r="AU283" s="192" t="s">
        <v>84</v>
      </c>
      <c r="AY283" s="184" t="s">
        <v>155</v>
      </c>
      <c r="BK283" s="193" t="n">
        <f aca="false">SUM(BK284:BK288)</f>
        <v>0</v>
      </c>
    </row>
    <row r="284" s="26" customFormat="true" ht="22.2" hidden="false" customHeight="true" outlineLevel="0" collapsed="false">
      <c r="A284" s="24"/>
      <c r="B284" s="196"/>
      <c r="C284" s="197" t="s">
        <v>674</v>
      </c>
      <c r="D284" s="197" t="s">
        <v>158</v>
      </c>
      <c r="E284" s="198" t="s">
        <v>675</v>
      </c>
      <c r="F284" s="199" t="s">
        <v>676</v>
      </c>
      <c r="G284" s="200" t="s">
        <v>177</v>
      </c>
      <c r="H284" s="201" t="n">
        <v>12.925</v>
      </c>
      <c r="I284" s="202"/>
      <c r="J284" s="203" t="n">
        <f aca="false">ROUND(I284*H284,2)</f>
        <v>0</v>
      </c>
      <c r="K284" s="204"/>
      <c r="L284" s="25"/>
      <c r="M284" s="205"/>
      <c r="N284" s="206" t="s">
        <v>43</v>
      </c>
      <c r="O284" s="67"/>
      <c r="P284" s="207" t="n">
        <f aca="false">O284*H284</f>
        <v>0</v>
      </c>
      <c r="Q284" s="207" t="n">
        <v>0.00343</v>
      </c>
      <c r="R284" s="207" t="n">
        <f aca="false">Q284*H284</f>
        <v>0.04433275</v>
      </c>
      <c r="S284" s="207" t="n">
        <v>0</v>
      </c>
      <c r="T284" s="208" t="n">
        <f aca="false">S284*H284</f>
        <v>0</v>
      </c>
      <c r="U284" s="24"/>
      <c r="V284" s="24"/>
      <c r="W284" s="24"/>
      <c r="X284" s="24"/>
      <c r="Y284" s="24"/>
      <c r="Z284" s="24"/>
      <c r="AA284" s="24"/>
      <c r="AB284" s="24"/>
      <c r="AC284" s="24"/>
      <c r="AD284" s="24"/>
      <c r="AE284" s="24"/>
      <c r="AR284" s="209" t="s">
        <v>223</v>
      </c>
      <c r="AT284" s="209" t="s">
        <v>158</v>
      </c>
      <c r="AU284" s="209" t="s">
        <v>90</v>
      </c>
      <c r="AY284" s="3" t="s">
        <v>155</v>
      </c>
      <c r="BE284" s="125" t="n">
        <f aca="false">IF(N284="základná",J284,0)</f>
        <v>0</v>
      </c>
      <c r="BF284" s="125" t="n">
        <f aca="false">IF(N284="znížená",J284,0)</f>
        <v>0</v>
      </c>
      <c r="BG284" s="125" t="n">
        <f aca="false">IF(N284="zákl. prenesená",J284,0)</f>
        <v>0</v>
      </c>
      <c r="BH284" s="125" t="n">
        <f aca="false">IF(N284="zníž. prenesená",J284,0)</f>
        <v>0</v>
      </c>
      <c r="BI284" s="125" t="n">
        <f aca="false">IF(N284="nulová",J284,0)</f>
        <v>0</v>
      </c>
      <c r="BJ284" s="3" t="s">
        <v>90</v>
      </c>
      <c r="BK284" s="125" t="n">
        <f aca="false">ROUND(I284*H284,2)</f>
        <v>0</v>
      </c>
      <c r="BL284" s="3" t="s">
        <v>223</v>
      </c>
      <c r="BM284" s="209" t="s">
        <v>677</v>
      </c>
    </row>
    <row r="285" s="26" customFormat="true" ht="14.4" hidden="false" customHeight="true" outlineLevel="0" collapsed="false">
      <c r="A285" s="24"/>
      <c r="B285" s="196"/>
      <c r="C285" s="210" t="s">
        <v>678</v>
      </c>
      <c r="D285" s="210" t="s">
        <v>232</v>
      </c>
      <c r="E285" s="211" t="s">
        <v>679</v>
      </c>
      <c r="F285" s="212" t="s">
        <v>680</v>
      </c>
      <c r="G285" s="213" t="s">
        <v>166</v>
      </c>
      <c r="H285" s="214" t="n">
        <v>1.318</v>
      </c>
      <c r="I285" s="215"/>
      <c r="J285" s="216" t="n">
        <f aca="false">ROUND(I285*H285,2)</f>
        <v>0</v>
      </c>
      <c r="K285" s="217"/>
      <c r="L285" s="218"/>
      <c r="M285" s="219"/>
      <c r="N285" s="220" t="s">
        <v>43</v>
      </c>
      <c r="O285" s="67"/>
      <c r="P285" s="207" t="n">
        <f aca="false">O285*H285</f>
        <v>0</v>
      </c>
      <c r="Q285" s="207" t="n">
        <v>0.012</v>
      </c>
      <c r="R285" s="207" t="n">
        <f aca="false">Q285*H285</f>
        <v>0.015816</v>
      </c>
      <c r="S285" s="207" t="n">
        <v>0</v>
      </c>
      <c r="T285" s="208" t="n">
        <f aca="false">S285*H285</f>
        <v>0</v>
      </c>
      <c r="U285" s="24"/>
      <c r="V285" s="24"/>
      <c r="W285" s="24"/>
      <c r="X285" s="24"/>
      <c r="Y285" s="24"/>
      <c r="Z285" s="24"/>
      <c r="AA285" s="24"/>
      <c r="AB285" s="24"/>
      <c r="AC285" s="24"/>
      <c r="AD285" s="24"/>
      <c r="AE285" s="24"/>
      <c r="AR285" s="209" t="s">
        <v>287</v>
      </c>
      <c r="AT285" s="209" t="s">
        <v>232</v>
      </c>
      <c r="AU285" s="209" t="s">
        <v>90</v>
      </c>
      <c r="AY285" s="3" t="s">
        <v>155</v>
      </c>
      <c r="BE285" s="125" t="n">
        <f aca="false">IF(N285="základná",J285,0)</f>
        <v>0</v>
      </c>
      <c r="BF285" s="125" t="n">
        <f aca="false">IF(N285="znížená",J285,0)</f>
        <v>0</v>
      </c>
      <c r="BG285" s="125" t="n">
        <f aca="false">IF(N285="zákl. prenesená",J285,0)</f>
        <v>0</v>
      </c>
      <c r="BH285" s="125" t="n">
        <f aca="false">IF(N285="zníž. prenesená",J285,0)</f>
        <v>0</v>
      </c>
      <c r="BI285" s="125" t="n">
        <f aca="false">IF(N285="nulová",J285,0)</f>
        <v>0</v>
      </c>
      <c r="BJ285" s="3" t="s">
        <v>90</v>
      </c>
      <c r="BK285" s="125" t="n">
        <f aca="false">ROUND(I285*H285,2)</f>
        <v>0</v>
      </c>
      <c r="BL285" s="3" t="s">
        <v>223</v>
      </c>
      <c r="BM285" s="209" t="s">
        <v>681</v>
      </c>
    </row>
    <row r="286" s="26" customFormat="true" ht="22.2" hidden="false" customHeight="true" outlineLevel="0" collapsed="false">
      <c r="A286" s="24"/>
      <c r="B286" s="196"/>
      <c r="C286" s="197" t="s">
        <v>682</v>
      </c>
      <c r="D286" s="197" t="s">
        <v>158</v>
      </c>
      <c r="E286" s="198" t="s">
        <v>683</v>
      </c>
      <c r="F286" s="199" t="s">
        <v>684</v>
      </c>
      <c r="G286" s="200" t="s">
        <v>166</v>
      </c>
      <c r="H286" s="201" t="n">
        <v>26.68</v>
      </c>
      <c r="I286" s="202"/>
      <c r="J286" s="203" t="n">
        <f aca="false">ROUND(I286*H286,2)</f>
        <v>0</v>
      </c>
      <c r="K286" s="204"/>
      <c r="L286" s="25"/>
      <c r="M286" s="205"/>
      <c r="N286" s="206" t="s">
        <v>43</v>
      </c>
      <c r="O286" s="67"/>
      <c r="P286" s="207" t="n">
        <f aca="false">O286*H286</f>
        <v>0</v>
      </c>
      <c r="Q286" s="207" t="n">
        <v>0.00327</v>
      </c>
      <c r="R286" s="207" t="n">
        <f aca="false">Q286*H286</f>
        <v>0.0872436</v>
      </c>
      <c r="S286" s="207" t="n">
        <v>0</v>
      </c>
      <c r="T286" s="208" t="n">
        <f aca="false">S286*H286</f>
        <v>0</v>
      </c>
      <c r="U286" s="24"/>
      <c r="V286" s="24"/>
      <c r="W286" s="24"/>
      <c r="X286" s="24"/>
      <c r="Y286" s="24"/>
      <c r="Z286" s="24"/>
      <c r="AA286" s="24"/>
      <c r="AB286" s="24"/>
      <c r="AC286" s="24"/>
      <c r="AD286" s="24"/>
      <c r="AE286" s="24"/>
      <c r="AR286" s="209" t="s">
        <v>223</v>
      </c>
      <c r="AT286" s="209" t="s">
        <v>158</v>
      </c>
      <c r="AU286" s="209" t="s">
        <v>90</v>
      </c>
      <c r="AY286" s="3" t="s">
        <v>155</v>
      </c>
      <c r="BE286" s="125" t="n">
        <f aca="false">IF(N286="základná",J286,0)</f>
        <v>0</v>
      </c>
      <c r="BF286" s="125" t="n">
        <f aca="false">IF(N286="znížená",J286,0)</f>
        <v>0</v>
      </c>
      <c r="BG286" s="125" t="n">
        <f aca="false">IF(N286="zákl. prenesená",J286,0)</f>
        <v>0</v>
      </c>
      <c r="BH286" s="125" t="n">
        <f aca="false">IF(N286="zníž. prenesená",J286,0)</f>
        <v>0</v>
      </c>
      <c r="BI286" s="125" t="n">
        <f aca="false">IF(N286="nulová",J286,0)</f>
        <v>0</v>
      </c>
      <c r="BJ286" s="3" t="s">
        <v>90</v>
      </c>
      <c r="BK286" s="125" t="n">
        <f aca="false">ROUND(I286*H286,2)</f>
        <v>0</v>
      </c>
      <c r="BL286" s="3" t="s">
        <v>223</v>
      </c>
      <c r="BM286" s="209" t="s">
        <v>685</v>
      </c>
    </row>
    <row r="287" s="26" customFormat="true" ht="14.4" hidden="false" customHeight="true" outlineLevel="0" collapsed="false">
      <c r="A287" s="24"/>
      <c r="B287" s="196"/>
      <c r="C287" s="210" t="s">
        <v>686</v>
      </c>
      <c r="D287" s="210" t="s">
        <v>232</v>
      </c>
      <c r="E287" s="211" t="s">
        <v>679</v>
      </c>
      <c r="F287" s="212" t="s">
        <v>680</v>
      </c>
      <c r="G287" s="213" t="s">
        <v>166</v>
      </c>
      <c r="H287" s="214" t="n">
        <v>28.014</v>
      </c>
      <c r="I287" s="215"/>
      <c r="J287" s="216" t="n">
        <f aca="false">ROUND(I287*H287,2)</f>
        <v>0</v>
      </c>
      <c r="K287" s="217"/>
      <c r="L287" s="218"/>
      <c r="M287" s="219"/>
      <c r="N287" s="220" t="s">
        <v>43</v>
      </c>
      <c r="O287" s="67"/>
      <c r="P287" s="207" t="n">
        <f aca="false">O287*H287</f>
        <v>0</v>
      </c>
      <c r="Q287" s="207" t="n">
        <v>0.012</v>
      </c>
      <c r="R287" s="207" t="n">
        <f aca="false">Q287*H287</f>
        <v>0.336168</v>
      </c>
      <c r="S287" s="207" t="n">
        <v>0</v>
      </c>
      <c r="T287" s="208" t="n">
        <f aca="false">S287*H287</f>
        <v>0</v>
      </c>
      <c r="U287" s="24"/>
      <c r="V287" s="24"/>
      <c r="W287" s="24"/>
      <c r="X287" s="24"/>
      <c r="Y287" s="24"/>
      <c r="Z287" s="24"/>
      <c r="AA287" s="24"/>
      <c r="AB287" s="24"/>
      <c r="AC287" s="24"/>
      <c r="AD287" s="24"/>
      <c r="AE287" s="24"/>
      <c r="AR287" s="209" t="s">
        <v>287</v>
      </c>
      <c r="AT287" s="209" t="s">
        <v>232</v>
      </c>
      <c r="AU287" s="209" t="s">
        <v>90</v>
      </c>
      <c r="AY287" s="3" t="s">
        <v>155</v>
      </c>
      <c r="BE287" s="125" t="n">
        <f aca="false">IF(N287="základná",J287,0)</f>
        <v>0</v>
      </c>
      <c r="BF287" s="125" t="n">
        <f aca="false">IF(N287="znížená",J287,0)</f>
        <v>0</v>
      </c>
      <c r="BG287" s="125" t="n">
        <f aca="false">IF(N287="zákl. prenesená",J287,0)</f>
        <v>0</v>
      </c>
      <c r="BH287" s="125" t="n">
        <f aca="false">IF(N287="zníž. prenesená",J287,0)</f>
        <v>0</v>
      </c>
      <c r="BI287" s="125" t="n">
        <f aca="false">IF(N287="nulová",J287,0)</f>
        <v>0</v>
      </c>
      <c r="BJ287" s="3" t="s">
        <v>90</v>
      </c>
      <c r="BK287" s="125" t="n">
        <f aca="false">ROUND(I287*H287,2)</f>
        <v>0</v>
      </c>
      <c r="BL287" s="3" t="s">
        <v>223</v>
      </c>
      <c r="BM287" s="209" t="s">
        <v>687</v>
      </c>
    </row>
    <row r="288" s="26" customFormat="true" ht="22.2" hidden="false" customHeight="true" outlineLevel="0" collapsed="false">
      <c r="A288" s="24"/>
      <c r="B288" s="196"/>
      <c r="C288" s="197" t="s">
        <v>688</v>
      </c>
      <c r="D288" s="197" t="s">
        <v>158</v>
      </c>
      <c r="E288" s="198" t="s">
        <v>689</v>
      </c>
      <c r="F288" s="199" t="s">
        <v>690</v>
      </c>
      <c r="G288" s="200" t="s">
        <v>393</v>
      </c>
      <c r="H288" s="221"/>
      <c r="I288" s="202"/>
      <c r="J288" s="203" t="n">
        <f aca="false">ROUND(I288*H288,2)</f>
        <v>0</v>
      </c>
      <c r="K288" s="204"/>
      <c r="L288" s="25"/>
      <c r="M288" s="205"/>
      <c r="N288" s="206" t="s">
        <v>43</v>
      </c>
      <c r="O288" s="67"/>
      <c r="P288" s="207" t="n">
        <f aca="false">O288*H288</f>
        <v>0</v>
      </c>
      <c r="Q288" s="207" t="n">
        <v>0</v>
      </c>
      <c r="R288" s="207" t="n">
        <f aca="false">Q288*H288</f>
        <v>0</v>
      </c>
      <c r="S288" s="207" t="n">
        <v>0</v>
      </c>
      <c r="T288" s="208" t="n">
        <f aca="false">S288*H288</f>
        <v>0</v>
      </c>
      <c r="U288" s="24"/>
      <c r="V288" s="24"/>
      <c r="W288" s="24"/>
      <c r="X288" s="24"/>
      <c r="Y288" s="24"/>
      <c r="Z288" s="24"/>
      <c r="AA288" s="24"/>
      <c r="AB288" s="24"/>
      <c r="AC288" s="24"/>
      <c r="AD288" s="24"/>
      <c r="AE288" s="24"/>
      <c r="AR288" s="209" t="s">
        <v>223</v>
      </c>
      <c r="AT288" s="209" t="s">
        <v>158</v>
      </c>
      <c r="AU288" s="209" t="s">
        <v>90</v>
      </c>
      <c r="AY288" s="3" t="s">
        <v>155</v>
      </c>
      <c r="BE288" s="125" t="n">
        <f aca="false">IF(N288="základná",J288,0)</f>
        <v>0</v>
      </c>
      <c r="BF288" s="125" t="n">
        <f aca="false">IF(N288="znížená",J288,0)</f>
        <v>0</v>
      </c>
      <c r="BG288" s="125" t="n">
        <f aca="false">IF(N288="zákl. prenesená",J288,0)</f>
        <v>0</v>
      </c>
      <c r="BH288" s="125" t="n">
        <f aca="false">IF(N288="zníž. prenesená",J288,0)</f>
        <v>0</v>
      </c>
      <c r="BI288" s="125" t="n">
        <f aca="false">IF(N288="nulová",J288,0)</f>
        <v>0</v>
      </c>
      <c r="BJ288" s="3" t="s">
        <v>90</v>
      </c>
      <c r="BK288" s="125" t="n">
        <f aca="false">ROUND(I288*H288,2)</f>
        <v>0</v>
      </c>
      <c r="BL288" s="3" t="s">
        <v>223</v>
      </c>
      <c r="BM288" s="209" t="s">
        <v>691</v>
      </c>
    </row>
    <row r="289" s="182" customFormat="true" ht="22.8" hidden="false" customHeight="true" outlineLevel="0" collapsed="false">
      <c r="B289" s="183"/>
      <c r="D289" s="184" t="s">
        <v>76</v>
      </c>
      <c r="E289" s="194" t="s">
        <v>692</v>
      </c>
      <c r="F289" s="194" t="s">
        <v>693</v>
      </c>
      <c r="I289" s="186"/>
      <c r="J289" s="195" t="n">
        <f aca="false">BK289</f>
        <v>0</v>
      </c>
      <c r="L289" s="183"/>
      <c r="M289" s="188"/>
      <c r="N289" s="189"/>
      <c r="O289" s="189"/>
      <c r="P289" s="190" t="n">
        <f aca="false">SUM(P290:P291)</f>
        <v>0</v>
      </c>
      <c r="Q289" s="189"/>
      <c r="R289" s="190" t="n">
        <f aca="false">SUM(R290:R291)</f>
        <v>0</v>
      </c>
      <c r="S289" s="189"/>
      <c r="T289" s="191" t="n">
        <f aca="false">SUM(T290:T291)</f>
        <v>0.63435</v>
      </c>
      <c r="AR289" s="184" t="s">
        <v>90</v>
      </c>
      <c r="AT289" s="192" t="s">
        <v>76</v>
      </c>
      <c r="AU289" s="192" t="s">
        <v>84</v>
      </c>
      <c r="AY289" s="184" t="s">
        <v>155</v>
      </c>
      <c r="BK289" s="193" t="n">
        <f aca="false">SUM(BK290:BK291)</f>
        <v>0</v>
      </c>
    </row>
    <row r="290" s="26" customFormat="true" ht="30" hidden="false" customHeight="true" outlineLevel="0" collapsed="false">
      <c r="A290" s="24"/>
      <c r="B290" s="196"/>
      <c r="C290" s="197" t="s">
        <v>694</v>
      </c>
      <c r="D290" s="197" t="s">
        <v>158</v>
      </c>
      <c r="E290" s="198" t="s">
        <v>695</v>
      </c>
      <c r="F290" s="199" t="s">
        <v>696</v>
      </c>
      <c r="G290" s="200" t="s">
        <v>166</v>
      </c>
      <c r="H290" s="201" t="n">
        <v>42.29</v>
      </c>
      <c r="I290" s="202"/>
      <c r="J290" s="203" t="n">
        <f aca="false">ROUND(I290*H290,2)</f>
        <v>0</v>
      </c>
      <c r="K290" s="204"/>
      <c r="L290" s="25"/>
      <c r="M290" s="205"/>
      <c r="N290" s="206" t="s">
        <v>43</v>
      </c>
      <c r="O290" s="67"/>
      <c r="P290" s="207" t="n">
        <f aca="false">O290*H290</f>
        <v>0</v>
      </c>
      <c r="Q290" s="207" t="n">
        <v>0</v>
      </c>
      <c r="R290" s="207" t="n">
        <f aca="false">Q290*H290</f>
        <v>0</v>
      </c>
      <c r="S290" s="207" t="n">
        <v>0.015</v>
      </c>
      <c r="T290" s="208" t="n">
        <f aca="false">S290*H290</f>
        <v>0.63435</v>
      </c>
      <c r="U290" s="24"/>
      <c r="V290" s="24"/>
      <c r="W290" s="24"/>
      <c r="X290" s="24"/>
      <c r="Y290" s="24"/>
      <c r="Z290" s="24"/>
      <c r="AA290" s="24"/>
      <c r="AB290" s="24"/>
      <c r="AC290" s="24"/>
      <c r="AD290" s="24"/>
      <c r="AE290" s="24"/>
      <c r="AR290" s="209" t="s">
        <v>223</v>
      </c>
      <c r="AT290" s="209" t="s">
        <v>158</v>
      </c>
      <c r="AU290" s="209" t="s">
        <v>90</v>
      </c>
      <c r="AY290" s="3" t="s">
        <v>155</v>
      </c>
      <c r="BE290" s="125" t="n">
        <f aca="false">IF(N290="základná",J290,0)</f>
        <v>0</v>
      </c>
      <c r="BF290" s="125" t="n">
        <f aca="false">IF(N290="znížená",J290,0)</f>
        <v>0</v>
      </c>
      <c r="BG290" s="125" t="n">
        <f aca="false">IF(N290="zákl. prenesená",J290,0)</f>
        <v>0</v>
      </c>
      <c r="BH290" s="125" t="n">
        <f aca="false">IF(N290="zníž. prenesená",J290,0)</f>
        <v>0</v>
      </c>
      <c r="BI290" s="125" t="n">
        <f aca="false">IF(N290="nulová",J290,0)</f>
        <v>0</v>
      </c>
      <c r="BJ290" s="3" t="s">
        <v>90</v>
      </c>
      <c r="BK290" s="125" t="n">
        <f aca="false">ROUND(I290*H290,2)</f>
        <v>0</v>
      </c>
      <c r="BL290" s="3" t="s">
        <v>223</v>
      </c>
      <c r="BM290" s="209" t="s">
        <v>697</v>
      </c>
    </row>
    <row r="291" s="26" customFormat="true" ht="22.2" hidden="false" customHeight="true" outlineLevel="0" collapsed="false">
      <c r="A291" s="24"/>
      <c r="B291" s="196"/>
      <c r="C291" s="197" t="s">
        <v>698</v>
      </c>
      <c r="D291" s="197" t="s">
        <v>158</v>
      </c>
      <c r="E291" s="198" t="s">
        <v>699</v>
      </c>
      <c r="F291" s="199" t="s">
        <v>700</v>
      </c>
      <c r="G291" s="200" t="s">
        <v>393</v>
      </c>
      <c r="H291" s="221"/>
      <c r="I291" s="202"/>
      <c r="J291" s="203" t="n">
        <f aca="false">ROUND(I291*H291,2)</f>
        <v>0</v>
      </c>
      <c r="K291" s="204"/>
      <c r="L291" s="25"/>
      <c r="M291" s="205"/>
      <c r="N291" s="206" t="s">
        <v>43</v>
      </c>
      <c r="O291" s="67"/>
      <c r="P291" s="207" t="n">
        <f aca="false">O291*H291</f>
        <v>0</v>
      </c>
      <c r="Q291" s="207" t="n">
        <v>0</v>
      </c>
      <c r="R291" s="207" t="n">
        <f aca="false">Q291*H291</f>
        <v>0</v>
      </c>
      <c r="S291" s="207" t="n">
        <v>0</v>
      </c>
      <c r="T291" s="208" t="n">
        <f aca="false">S291*H291</f>
        <v>0</v>
      </c>
      <c r="U291" s="24"/>
      <c r="V291" s="24"/>
      <c r="W291" s="24"/>
      <c r="X291" s="24"/>
      <c r="Y291" s="24"/>
      <c r="Z291" s="24"/>
      <c r="AA291" s="24"/>
      <c r="AB291" s="24"/>
      <c r="AC291" s="24"/>
      <c r="AD291" s="24"/>
      <c r="AE291" s="24"/>
      <c r="AR291" s="209" t="s">
        <v>223</v>
      </c>
      <c r="AT291" s="209" t="s">
        <v>158</v>
      </c>
      <c r="AU291" s="209" t="s">
        <v>90</v>
      </c>
      <c r="AY291" s="3" t="s">
        <v>155</v>
      </c>
      <c r="BE291" s="125" t="n">
        <f aca="false">IF(N291="základná",J291,0)</f>
        <v>0</v>
      </c>
      <c r="BF291" s="125" t="n">
        <f aca="false">IF(N291="znížená",J291,0)</f>
        <v>0</v>
      </c>
      <c r="BG291" s="125" t="n">
        <f aca="false">IF(N291="zákl. prenesená",J291,0)</f>
        <v>0</v>
      </c>
      <c r="BH291" s="125" t="n">
        <f aca="false">IF(N291="zníž. prenesená",J291,0)</f>
        <v>0</v>
      </c>
      <c r="BI291" s="125" t="n">
        <f aca="false">IF(N291="nulová",J291,0)</f>
        <v>0</v>
      </c>
      <c r="BJ291" s="3" t="s">
        <v>90</v>
      </c>
      <c r="BK291" s="125" t="n">
        <f aca="false">ROUND(I291*H291,2)</f>
        <v>0</v>
      </c>
      <c r="BL291" s="3" t="s">
        <v>223</v>
      </c>
      <c r="BM291" s="209" t="s">
        <v>701</v>
      </c>
    </row>
    <row r="292" s="182" customFormat="true" ht="22.8" hidden="false" customHeight="true" outlineLevel="0" collapsed="false">
      <c r="B292" s="183"/>
      <c r="D292" s="184" t="s">
        <v>76</v>
      </c>
      <c r="E292" s="194" t="s">
        <v>702</v>
      </c>
      <c r="F292" s="194" t="s">
        <v>703</v>
      </c>
      <c r="I292" s="186"/>
      <c r="J292" s="195" t="n">
        <f aca="false">BK292</f>
        <v>0</v>
      </c>
      <c r="L292" s="183"/>
      <c r="M292" s="188"/>
      <c r="N292" s="189"/>
      <c r="O292" s="189"/>
      <c r="P292" s="190" t="n">
        <f aca="false">SUM(P293:P301)</f>
        <v>0</v>
      </c>
      <c r="Q292" s="189"/>
      <c r="R292" s="190" t="n">
        <f aca="false">SUM(R293:R301)</f>
        <v>0.40801146</v>
      </c>
      <c r="S292" s="189"/>
      <c r="T292" s="191" t="n">
        <f aca="false">SUM(T293:T301)</f>
        <v>0.10258</v>
      </c>
      <c r="AR292" s="184" t="s">
        <v>90</v>
      </c>
      <c r="AT292" s="192" t="s">
        <v>76</v>
      </c>
      <c r="AU292" s="192" t="s">
        <v>84</v>
      </c>
      <c r="AY292" s="184" t="s">
        <v>155</v>
      </c>
      <c r="BK292" s="193" t="n">
        <f aca="false">SUM(BK293:BK301)</f>
        <v>0</v>
      </c>
    </row>
    <row r="293" s="26" customFormat="true" ht="14.4" hidden="false" customHeight="true" outlineLevel="0" collapsed="false">
      <c r="A293" s="24"/>
      <c r="B293" s="196"/>
      <c r="C293" s="197" t="s">
        <v>704</v>
      </c>
      <c r="D293" s="197" t="s">
        <v>158</v>
      </c>
      <c r="E293" s="198" t="s">
        <v>705</v>
      </c>
      <c r="F293" s="199" t="s">
        <v>706</v>
      </c>
      <c r="G293" s="200" t="s">
        <v>177</v>
      </c>
      <c r="H293" s="201" t="n">
        <v>50</v>
      </c>
      <c r="I293" s="202"/>
      <c r="J293" s="203" t="n">
        <f aca="false">ROUND(I293*H293,2)</f>
        <v>0</v>
      </c>
      <c r="K293" s="204"/>
      <c r="L293" s="25"/>
      <c r="M293" s="205"/>
      <c r="N293" s="206" t="s">
        <v>43</v>
      </c>
      <c r="O293" s="67"/>
      <c r="P293" s="207" t="n">
        <f aca="false">O293*H293</f>
        <v>0</v>
      </c>
      <c r="Q293" s="207" t="n">
        <v>0</v>
      </c>
      <c r="R293" s="207" t="n">
        <f aca="false">Q293*H293</f>
        <v>0</v>
      </c>
      <c r="S293" s="207" t="n">
        <v>0.001</v>
      </c>
      <c r="T293" s="208" t="n">
        <f aca="false">S293*H293</f>
        <v>0.05</v>
      </c>
      <c r="U293" s="24"/>
      <c r="V293" s="24"/>
      <c r="W293" s="24"/>
      <c r="X293" s="24"/>
      <c r="Y293" s="24"/>
      <c r="Z293" s="24"/>
      <c r="AA293" s="24"/>
      <c r="AB293" s="24"/>
      <c r="AC293" s="24"/>
      <c r="AD293" s="24"/>
      <c r="AE293" s="24"/>
      <c r="AR293" s="209" t="s">
        <v>223</v>
      </c>
      <c r="AT293" s="209" t="s">
        <v>158</v>
      </c>
      <c r="AU293" s="209" t="s">
        <v>90</v>
      </c>
      <c r="AY293" s="3" t="s">
        <v>155</v>
      </c>
      <c r="BE293" s="125" t="n">
        <f aca="false">IF(N293="základná",J293,0)</f>
        <v>0</v>
      </c>
      <c r="BF293" s="125" t="n">
        <f aca="false">IF(N293="znížená",J293,0)</f>
        <v>0</v>
      </c>
      <c r="BG293" s="125" t="n">
        <f aca="false">IF(N293="zákl. prenesená",J293,0)</f>
        <v>0</v>
      </c>
      <c r="BH293" s="125" t="n">
        <f aca="false">IF(N293="zníž. prenesená",J293,0)</f>
        <v>0</v>
      </c>
      <c r="BI293" s="125" t="n">
        <f aca="false">IF(N293="nulová",J293,0)</f>
        <v>0</v>
      </c>
      <c r="BJ293" s="3" t="s">
        <v>90</v>
      </c>
      <c r="BK293" s="125" t="n">
        <f aca="false">ROUND(I293*H293,2)</f>
        <v>0</v>
      </c>
      <c r="BL293" s="3" t="s">
        <v>223</v>
      </c>
      <c r="BM293" s="209" t="s">
        <v>707</v>
      </c>
    </row>
    <row r="294" s="26" customFormat="true" ht="14.4" hidden="false" customHeight="true" outlineLevel="0" collapsed="false">
      <c r="A294" s="24"/>
      <c r="B294" s="196"/>
      <c r="C294" s="197" t="s">
        <v>708</v>
      </c>
      <c r="D294" s="197" t="s">
        <v>158</v>
      </c>
      <c r="E294" s="198" t="s">
        <v>709</v>
      </c>
      <c r="F294" s="199" t="s">
        <v>710</v>
      </c>
      <c r="G294" s="200" t="s">
        <v>177</v>
      </c>
      <c r="H294" s="201" t="n">
        <v>61.6</v>
      </c>
      <c r="I294" s="202"/>
      <c r="J294" s="203" t="n">
        <f aca="false">ROUND(I294*H294,2)</f>
        <v>0</v>
      </c>
      <c r="K294" s="204"/>
      <c r="L294" s="25"/>
      <c r="M294" s="205"/>
      <c r="N294" s="206" t="s">
        <v>43</v>
      </c>
      <c r="O294" s="67"/>
      <c r="P294" s="207" t="n">
        <f aca="false">O294*H294</f>
        <v>0</v>
      </c>
      <c r="Q294" s="207" t="n">
        <v>4E-005</v>
      </c>
      <c r="R294" s="207" t="n">
        <f aca="false">Q294*H294</f>
        <v>0.002464</v>
      </c>
      <c r="S294" s="207" t="n">
        <v>0</v>
      </c>
      <c r="T294" s="208" t="n">
        <f aca="false">S294*H294</f>
        <v>0</v>
      </c>
      <c r="U294" s="24"/>
      <c r="V294" s="24"/>
      <c r="W294" s="24"/>
      <c r="X294" s="24"/>
      <c r="Y294" s="24"/>
      <c r="Z294" s="24"/>
      <c r="AA294" s="24"/>
      <c r="AB294" s="24"/>
      <c r="AC294" s="24"/>
      <c r="AD294" s="24"/>
      <c r="AE294" s="24"/>
      <c r="AR294" s="209" t="s">
        <v>223</v>
      </c>
      <c r="AT294" s="209" t="s">
        <v>158</v>
      </c>
      <c r="AU294" s="209" t="s">
        <v>90</v>
      </c>
      <c r="AY294" s="3" t="s">
        <v>155</v>
      </c>
      <c r="BE294" s="125" t="n">
        <f aca="false">IF(N294="základná",J294,0)</f>
        <v>0</v>
      </c>
      <c r="BF294" s="125" t="n">
        <f aca="false">IF(N294="znížená",J294,0)</f>
        <v>0</v>
      </c>
      <c r="BG294" s="125" t="n">
        <f aca="false">IF(N294="zákl. prenesená",J294,0)</f>
        <v>0</v>
      </c>
      <c r="BH294" s="125" t="n">
        <f aca="false">IF(N294="zníž. prenesená",J294,0)</f>
        <v>0</v>
      </c>
      <c r="BI294" s="125" t="n">
        <f aca="false">IF(N294="nulová",J294,0)</f>
        <v>0</v>
      </c>
      <c r="BJ294" s="3" t="s">
        <v>90</v>
      </c>
      <c r="BK294" s="125" t="n">
        <f aca="false">ROUND(I294*H294,2)</f>
        <v>0</v>
      </c>
      <c r="BL294" s="3" t="s">
        <v>223</v>
      </c>
      <c r="BM294" s="209" t="s">
        <v>711</v>
      </c>
    </row>
    <row r="295" s="26" customFormat="true" ht="14.4" hidden="false" customHeight="true" outlineLevel="0" collapsed="false">
      <c r="A295" s="24"/>
      <c r="B295" s="196"/>
      <c r="C295" s="210" t="s">
        <v>712</v>
      </c>
      <c r="D295" s="210" t="s">
        <v>232</v>
      </c>
      <c r="E295" s="211" t="s">
        <v>713</v>
      </c>
      <c r="F295" s="212" t="s">
        <v>714</v>
      </c>
      <c r="G295" s="213" t="s">
        <v>177</v>
      </c>
      <c r="H295" s="214" t="n">
        <v>62.832</v>
      </c>
      <c r="I295" s="215"/>
      <c r="J295" s="216" t="n">
        <f aca="false">ROUND(I295*H295,2)</f>
        <v>0</v>
      </c>
      <c r="K295" s="217"/>
      <c r="L295" s="218"/>
      <c r="M295" s="219"/>
      <c r="N295" s="220" t="s">
        <v>43</v>
      </c>
      <c r="O295" s="67"/>
      <c r="P295" s="207" t="n">
        <f aca="false">O295*H295</f>
        <v>0</v>
      </c>
      <c r="Q295" s="207" t="n">
        <v>0.00163</v>
      </c>
      <c r="R295" s="207" t="n">
        <f aca="false">Q295*H295</f>
        <v>0.10241616</v>
      </c>
      <c r="S295" s="207" t="n">
        <v>0</v>
      </c>
      <c r="T295" s="208" t="n">
        <f aca="false">S295*H295</f>
        <v>0</v>
      </c>
      <c r="U295" s="24"/>
      <c r="V295" s="24"/>
      <c r="W295" s="24"/>
      <c r="X295" s="24"/>
      <c r="Y295" s="24"/>
      <c r="Z295" s="24"/>
      <c r="AA295" s="24"/>
      <c r="AB295" s="24"/>
      <c r="AC295" s="24"/>
      <c r="AD295" s="24"/>
      <c r="AE295" s="24"/>
      <c r="AR295" s="209" t="s">
        <v>287</v>
      </c>
      <c r="AT295" s="209" t="s">
        <v>232</v>
      </c>
      <c r="AU295" s="209" t="s">
        <v>90</v>
      </c>
      <c r="AY295" s="3" t="s">
        <v>155</v>
      </c>
      <c r="BE295" s="125" t="n">
        <f aca="false">IF(N295="základná",J295,0)</f>
        <v>0</v>
      </c>
      <c r="BF295" s="125" t="n">
        <f aca="false">IF(N295="znížená",J295,0)</f>
        <v>0</v>
      </c>
      <c r="BG295" s="125" t="n">
        <f aca="false">IF(N295="zákl. prenesená",J295,0)</f>
        <v>0</v>
      </c>
      <c r="BH295" s="125" t="n">
        <f aca="false">IF(N295="zníž. prenesená",J295,0)</f>
        <v>0</v>
      </c>
      <c r="BI295" s="125" t="n">
        <f aca="false">IF(N295="nulová",J295,0)</f>
        <v>0</v>
      </c>
      <c r="BJ295" s="3" t="s">
        <v>90</v>
      </c>
      <c r="BK295" s="125" t="n">
        <f aca="false">ROUND(I295*H295,2)</f>
        <v>0</v>
      </c>
      <c r="BL295" s="3" t="s">
        <v>223</v>
      </c>
      <c r="BM295" s="209" t="s">
        <v>715</v>
      </c>
    </row>
    <row r="296" s="26" customFormat="true" ht="22.2" hidden="false" customHeight="true" outlineLevel="0" collapsed="false">
      <c r="A296" s="24"/>
      <c r="B296" s="196"/>
      <c r="C296" s="197" t="s">
        <v>716</v>
      </c>
      <c r="D296" s="197" t="s">
        <v>158</v>
      </c>
      <c r="E296" s="198" t="s">
        <v>717</v>
      </c>
      <c r="F296" s="199" t="s">
        <v>718</v>
      </c>
      <c r="G296" s="200" t="s">
        <v>166</v>
      </c>
      <c r="H296" s="201" t="n">
        <v>52.58</v>
      </c>
      <c r="I296" s="202"/>
      <c r="J296" s="203" t="n">
        <f aca="false">ROUND(I296*H296,2)</f>
        <v>0</v>
      </c>
      <c r="K296" s="204"/>
      <c r="L296" s="25"/>
      <c r="M296" s="205"/>
      <c r="N296" s="206" t="s">
        <v>43</v>
      </c>
      <c r="O296" s="67"/>
      <c r="P296" s="207" t="n">
        <f aca="false">O296*H296</f>
        <v>0</v>
      </c>
      <c r="Q296" s="207" t="n">
        <v>0</v>
      </c>
      <c r="R296" s="207" t="n">
        <f aca="false">Q296*H296</f>
        <v>0</v>
      </c>
      <c r="S296" s="207" t="n">
        <v>0.001</v>
      </c>
      <c r="T296" s="208" t="n">
        <f aca="false">S296*H296</f>
        <v>0.05258</v>
      </c>
      <c r="U296" s="24"/>
      <c r="V296" s="24"/>
      <c r="W296" s="24"/>
      <c r="X296" s="24"/>
      <c r="Y296" s="24"/>
      <c r="Z296" s="24"/>
      <c r="AA296" s="24"/>
      <c r="AB296" s="24"/>
      <c r="AC296" s="24"/>
      <c r="AD296" s="24"/>
      <c r="AE296" s="24"/>
      <c r="AR296" s="209" t="s">
        <v>223</v>
      </c>
      <c r="AT296" s="209" t="s">
        <v>158</v>
      </c>
      <c r="AU296" s="209" t="s">
        <v>90</v>
      </c>
      <c r="AY296" s="3" t="s">
        <v>155</v>
      </c>
      <c r="BE296" s="125" t="n">
        <f aca="false">IF(N296="základná",J296,0)</f>
        <v>0</v>
      </c>
      <c r="BF296" s="125" t="n">
        <f aca="false">IF(N296="znížená",J296,0)</f>
        <v>0</v>
      </c>
      <c r="BG296" s="125" t="n">
        <f aca="false">IF(N296="zákl. prenesená",J296,0)</f>
        <v>0</v>
      </c>
      <c r="BH296" s="125" t="n">
        <f aca="false">IF(N296="zníž. prenesená",J296,0)</f>
        <v>0</v>
      </c>
      <c r="BI296" s="125" t="n">
        <f aca="false">IF(N296="nulová",J296,0)</f>
        <v>0</v>
      </c>
      <c r="BJ296" s="3" t="s">
        <v>90</v>
      </c>
      <c r="BK296" s="125" t="n">
        <f aca="false">ROUND(I296*H296,2)</f>
        <v>0</v>
      </c>
      <c r="BL296" s="3" t="s">
        <v>223</v>
      </c>
      <c r="BM296" s="209" t="s">
        <v>719</v>
      </c>
    </row>
    <row r="297" s="26" customFormat="true" ht="22.2" hidden="false" customHeight="true" outlineLevel="0" collapsed="false">
      <c r="A297" s="24"/>
      <c r="B297" s="196"/>
      <c r="C297" s="197" t="s">
        <v>720</v>
      </c>
      <c r="D297" s="197" t="s">
        <v>158</v>
      </c>
      <c r="E297" s="198" t="s">
        <v>721</v>
      </c>
      <c r="F297" s="199" t="s">
        <v>722</v>
      </c>
      <c r="G297" s="200" t="s">
        <v>166</v>
      </c>
      <c r="H297" s="201" t="n">
        <v>90.03</v>
      </c>
      <c r="I297" s="202"/>
      <c r="J297" s="203" t="n">
        <f aca="false">ROUND(I297*H297,2)</f>
        <v>0</v>
      </c>
      <c r="K297" s="204"/>
      <c r="L297" s="25"/>
      <c r="M297" s="205"/>
      <c r="N297" s="206" t="s">
        <v>43</v>
      </c>
      <c r="O297" s="67"/>
      <c r="P297" s="207" t="n">
        <f aca="false">O297*H297</f>
        <v>0</v>
      </c>
      <c r="Q297" s="207" t="n">
        <v>0.0003</v>
      </c>
      <c r="R297" s="207" t="n">
        <f aca="false">Q297*H297</f>
        <v>0.027009</v>
      </c>
      <c r="S297" s="207" t="n">
        <v>0</v>
      </c>
      <c r="T297" s="208" t="n">
        <f aca="false">S297*H297</f>
        <v>0</v>
      </c>
      <c r="U297" s="24"/>
      <c r="V297" s="24"/>
      <c r="W297" s="24"/>
      <c r="X297" s="24"/>
      <c r="Y297" s="24"/>
      <c r="Z297" s="24"/>
      <c r="AA297" s="24"/>
      <c r="AB297" s="24"/>
      <c r="AC297" s="24"/>
      <c r="AD297" s="24"/>
      <c r="AE297" s="24"/>
      <c r="AR297" s="209" t="s">
        <v>223</v>
      </c>
      <c r="AT297" s="209" t="s">
        <v>158</v>
      </c>
      <c r="AU297" s="209" t="s">
        <v>90</v>
      </c>
      <c r="AY297" s="3" t="s">
        <v>155</v>
      </c>
      <c r="BE297" s="125" t="n">
        <f aca="false">IF(N297="základná",J297,0)</f>
        <v>0</v>
      </c>
      <c r="BF297" s="125" t="n">
        <f aca="false">IF(N297="znížená",J297,0)</f>
        <v>0</v>
      </c>
      <c r="BG297" s="125" t="n">
        <f aca="false">IF(N297="zákl. prenesená",J297,0)</f>
        <v>0</v>
      </c>
      <c r="BH297" s="125" t="n">
        <f aca="false">IF(N297="zníž. prenesená",J297,0)</f>
        <v>0</v>
      </c>
      <c r="BI297" s="125" t="n">
        <f aca="false">IF(N297="nulová",J297,0)</f>
        <v>0</v>
      </c>
      <c r="BJ297" s="3" t="s">
        <v>90</v>
      </c>
      <c r="BK297" s="125" t="n">
        <f aca="false">ROUND(I297*H297,2)</f>
        <v>0</v>
      </c>
      <c r="BL297" s="3" t="s">
        <v>223</v>
      </c>
      <c r="BM297" s="209" t="s">
        <v>723</v>
      </c>
    </row>
    <row r="298" s="26" customFormat="true" ht="14.4" hidden="false" customHeight="true" outlineLevel="0" collapsed="false">
      <c r="A298" s="24"/>
      <c r="B298" s="196"/>
      <c r="C298" s="210" t="s">
        <v>724</v>
      </c>
      <c r="D298" s="210" t="s">
        <v>232</v>
      </c>
      <c r="E298" s="211" t="s">
        <v>725</v>
      </c>
      <c r="F298" s="212" t="s">
        <v>726</v>
      </c>
      <c r="G298" s="213" t="s">
        <v>166</v>
      </c>
      <c r="H298" s="214" t="n">
        <v>92.731</v>
      </c>
      <c r="I298" s="215"/>
      <c r="J298" s="216" t="n">
        <f aca="false">ROUND(I298*H298,2)</f>
        <v>0</v>
      </c>
      <c r="K298" s="217"/>
      <c r="L298" s="218"/>
      <c r="M298" s="219"/>
      <c r="N298" s="220" t="s">
        <v>43</v>
      </c>
      <c r="O298" s="67"/>
      <c r="P298" s="207" t="n">
        <f aca="false">O298*H298</f>
        <v>0</v>
      </c>
      <c r="Q298" s="207" t="n">
        <v>0.0029</v>
      </c>
      <c r="R298" s="207" t="n">
        <f aca="false">Q298*H298</f>
        <v>0.2689199</v>
      </c>
      <c r="S298" s="207" t="n">
        <v>0</v>
      </c>
      <c r="T298" s="208" t="n">
        <f aca="false">S298*H298</f>
        <v>0</v>
      </c>
      <c r="U298" s="24"/>
      <c r="V298" s="24"/>
      <c r="W298" s="24"/>
      <c r="X298" s="24"/>
      <c r="Y298" s="24"/>
      <c r="Z298" s="24"/>
      <c r="AA298" s="24"/>
      <c r="AB298" s="24"/>
      <c r="AC298" s="24"/>
      <c r="AD298" s="24"/>
      <c r="AE298" s="24"/>
      <c r="AR298" s="209" t="s">
        <v>287</v>
      </c>
      <c r="AT298" s="209" t="s">
        <v>232</v>
      </c>
      <c r="AU298" s="209" t="s">
        <v>90</v>
      </c>
      <c r="AY298" s="3" t="s">
        <v>155</v>
      </c>
      <c r="BE298" s="125" t="n">
        <f aca="false">IF(N298="základná",J298,0)</f>
        <v>0</v>
      </c>
      <c r="BF298" s="125" t="n">
        <f aca="false">IF(N298="znížená",J298,0)</f>
        <v>0</v>
      </c>
      <c r="BG298" s="125" t="n">
        <f aca="false">IF(N298="zákl. prenesená",J298,0)</f>
        <v>0</v>
      </c>
      <c r="BH298" s="125" t="n">
        <f aca="false">IF(N298="zníž. prenesená",J298,0)</f>
        <v>0</v>
      </c>
      <c r="BI298" s="125" t="n">
        <f aca="false">IF(N298="nulová",J298,0)</f>
        <v>0</v>
      </c>
      <c r="BJ298" s="3" t="s">
        <v>90</v>
      </c>
      <c r="BK298" s="125" t="n">
        <f aca="false">ROUND(I298*H298,2)</f>
        <v>0</v>
      </c>
      <c r="BL298" s="3" t="s">
        <v>223</v>
      </c>
      <c r="BM298" s="209" t="s">
        <v>727</v>
      </c>
    </row>
    <row r="299" s="26" customFormat="true" ht="19.8" hidden="false" customHeight="true" outlineLevel="0" collapsed="false">
      <c r="A299" s="24"/>
      <c r="B299" s="196"/>
      <c r="C299" s="197" t="s">
        <v>728</v>
      </c>
      <c r="D299" s="197" t="s">
        <v>158</v>
      </c>
      <c r="E299" s="198" t="s">
        <v>729</v>
      </c>
      <c r="F299" s="199" t="s">
        <v>730</v>
      </c>
      <c r="G299" s="200" t="s">
        <v>166</v>
      </c>
      <c r="H299" s="201" t="n">
        <v>90.03</v>
      </c>
      <c r="I299" s="202"/>
      <c r="J299" s="203" t="n">
        <f aca="false">ROUND(I299*H299,2)</f>
        <v>0</v>
      </c>
      <c r="K299" s="204"/>
      <c r="L299" s="25"/>
      <c r="M299" s="205"/>
      <c r="N299" s="206" t="s">
        <v>43</v>
      </c>
      <c r="O299" s="67"/>
      <c r="P299" s="207" t="n">
        <f aca="false">O299*H299</f>
        <v>0</v>
      </c>
      <c r="Q299" s="207" t="n">
        <v>0</v>
      </c>
      <c r="R299" s="207" t="n">
        <f aca="false">Q299*H299</f>
        <v>0</v>
      </c>
      <c r="S299" s="207" t="n">
        <v>0</v>
      </c>
      <c r="T299" s="208" t="n">
        <f aca="false">S299*H299</f>
        <v>0</v>
      </c>
      <c r="U299" s="24"/>
      <c r="V299" s="24"/>
      <c r="W299" s="24"/>
      <c r="X299" s="24"/>
      <c r="Y299" s="24"/>
      <c r="Z299" s="24"/>
      <c r="AA299" s="24"/>
      <c r="AB299" s="24"/>
      <c r="AC299" s="24"/>
      <c r="AD299" s="24"/>
      <c r="AE299" s="24"/>
      <c r="AR299" s="209" t="s">
        <v>223</v>
      </c>
      <c r="AT299" s="209" t="s">
        <v>158</v>
      </c>
      <c r="AU299" s="209" t="s">
        <v>90</v>
      </c>
      <c r="AY299" s="3" t="s">
        <v>155</v>
      </c>
      <c r="BE299" s="125" t="n">
        <f aca="false">IF(N299="základná",J299,0)</f>
        <v>0</v>
      </c>
      <c r="BF299" s="125" t="n">
        <f aca="false">IF(N299="znížená",J299,0)</f>
        <v>0</v>
      </c>
      <c r="BG299" s="125" t="n">
        <f aca="false">IF(N299="zákl. prenesená",J299,0)</f>
        <v>0</v>
      </c>
      <c r="BH299" s="125" t="n">
        <f aca="false">IF(N299="zníž. prenesená",J299,0)</f>
        <v>0</v>
      </c>
      <c r="BI299" s="125" t="n">
        <f aca="false">IF(N299="nulová",J299,0)</f>
        <v>0</v>
      </c>
      <c r="BJ299" s="3" t="s">
        <v>90</v>
      </c>
      <c r="BK299" s="125" t="n">
        <f aca="false">ROUND(I299*H299,2)</f>
        <v>0</v>
      </c>
      <c r="BL299" s="3" t="s">
        <v>223</v>
      </c>
      <c r="BM299" s="209" t="s">
        <v>731</v>
      </c>
    </row>
    <row r="300" s="26" customFormat="true" ht="19.8" hidden="false" customHeight="true" outlineLevel="0" collapsed="false">
      <c r="A300" s="24"/>
      <c r="B300" s="196"/>
      <c r="C300" s="197" t="s">
        <v>732</v>
      </c>
      <c r="D300" s="197" t="s">
        <v>158</v>
      </c>
      <c r="E300" s="198" t="s">
        <v>733</v>
      </c>
      <c r="F300" s="199" t="s">
        <v>734</v>
      </c>
      <c r="G300" s="200" t="s">
        <v>166</v>
      </c>
      <c r="H300" s="201" t="n">
        <v>90.03</v>
      </c>
      <c r="I300" s="202"/>
      <c r="J300" s="203" t="n">
        <f aca="false">ROUND(I300*H300,2)</f>
        <v>0</v>
      </c>
      <c r="K300" s="204"/>
      <c r="L300" s="25"/>
      <c r="M300" s="205"/>
      <c r="N300" s="206" t="s">
        <v>43</v>
      </c>
      <c r="O300" s="67"/>
      <c r="P300" s="207" t="n">
        <f aca="false">O300*H300</f>
        <v>0</v>
      </c>
      <c r="Q300" s="207" t="n">
        <v>8E-005</v>
      </c>
      <c r="R300" s="207" t="n">
        <f aca="false">Q300*H300</f>
        <v>0.0072024</v>
      </c>
      <c r="S300" s="207" t="n">
        <v>0</v>
      </c>
      <c r="T300" s="208" t="n">
        <f aca="false">S300*H300</f>
        <v>0</v>
      </c>
      <c r="U300" s="24"/>
      <c r="V300" s="24"/>
      <c r="W300" s="24"/>
      <c r="X300" s="24"/>
      <c r="Y300" s="24"/>
      <c r="Z300" s="24"/>
      <c r="AA300" s="24"/>
      <c r="AB300" s="24"/>
      <c r="AC300" s="24"/>
      <c r="AD300" s="24"/>
      <c r="AE300" s="24"/>
      <c r="AR300" s="209" t="s">
        <v>223</v>
      </c>
      <c r="AT300" s="209" t="s">
        <v>158</v>
      </c>
      <c r="AU300" s="209" t="s">
        <v>90</v>
      </c>
      <c r="AY300" s="3" t="s">
        <v>155</v>
      </c>
      <c r="BE300" s="125" t="n">
        <f aca="false">IF(N300="základná",J300,0)</f>
        <v>0</v>
      </c>
      <c r="BF300" s="125" t="n">
        <f aca="false">IF(N300="znížená",J300,0)</f>
        <v>0</v>
      </c>
      <c r="BG300" s="125" t="n">
        <f aca="false">IF(N300="zákl. prenesená",J300,0)</f>
        <v>0</v>
      </c>
      <c r="BH300" s="125" t="n">
        <f aca="false">IF(N300="zníž. prenesená",J300,0)</f>
        <v>0</v>
      </c>
      <c r="BI300" s="125" t="n">
        <f aca="false">IF(N300="nulová",J300,0)</f>
        <v>0</v>
      </c>
      <c r="BJ300" s="3" t="s">
        <v>90</v>
      </c>
      <c r="BK300" s="125" t="n">
        <f aca="false">ROUND(I300*H300,2)</f>
        <v>0</v>
      </c>
      <c r="BL300" s="3" t="s">
        <v>223</v>
      </c>
      <c r="BM300" s="209" t="s">
        <v>735</v>
      </c>
    </row>
    <row r="301" s="26" customFormat="true" ht="22.2" hidden="false" customHeight="true" outlineLevel="0" collapsed="false">
      <c r="A301" s="24"/>
      <c r="B301" s="196"/>
      <c r="C301" s="197" t="s">
        <v>736</v>
      </c>
      <c r="D301" s="197" t="s">
        <v>158</v>
      </c>
      <c r="E301" s="198" t="s">
        <v>737</v>
      </c>
      <c r="F301" s="199" t="s">
        <v>738</v>
      </c>
      <c r="G301" s="200" t="s">
        <v>393</v>
      </c>
      <c r="H301" s="221"/>
      <c r="I301" s="202"/>
      <c r="J301" s="203" t="n">
        <f aca="false">ROUND(I301*H301,2)</f>
        <v>0</v>
      </c>
      <c r="K301" s="204"/>
      <c r="L301" s="25"/>
      <c r="M301" s="205"/>
      <c r="N301" s="206" t="s">
        <v>43</v>
      </c>
      <c r="O301" s="67"/>
      <c r="P301" s="207" t="n">
        <f aca="false">O301*H301</f>
        <v>0</v>
      </c>
      <c r="Q301" s="207" t="n">
        <v>0</v>
      </c>
      <c r="R301" s="207" t="n">
        <f aca="false">Q301*H301</f>
        <v>0</v>
      </c>
      <c r="S301" s="207" t="n">
        <v>0</v>
      </c>
      <c r="T301" s="208" t="n">
        <f aca="false">S301*H301</f>
        <v>0</v>
      </c>
      <c r="U301" s="24"/>
      <c r="V301" s="24"/>
      <c r="W301" s="24"/>
      <c r="X301" s="24"/>
      <c r="Y301" s="24"/>
      <c r="Z301" s="24"/>
      <c r="AA301" s="24"/>
      <c r="AB301" s="24"/>
      <c r="AC301" s="24"/>
      <c r="AD301" s="24"/>
      <c r="AE301" s="24"/>
      <c r="AR301" s="209" t="s">
        <v>223</v>
      </c>
      <c r="AT301" s="209" t="s">
        <v>158</v>
      </c>
      <c r="AU301" s="209" t="s">
        <v>90</v>
      </c>
      <c r="AY301" s="3" t="s">
        <v>155</v>
      </c>
      <c r="BE301" s="125" t="n">
        <f aca="false">IF(N301="základná",J301,0)</f>
        <v>0</v>
      </c>
      <c r="BF301" s="125" t="n">
        <f aca="false">IF(N301="znížená",J301,0)</f>
        <v>0</v>
      </c>
      <c r="BG301" s="125" t="n">
        <f aca="false">IF(N301="zákl. prenesená",J301,0)</f>
        <v>0</v>
      </c>
      <c r="BH301" s="125" t="n">
        <f aca="false">IF(N301="zníž. prenesená",J301,0)</f>
        <v>0</v>
      </c>
      <c r="BI301" s="125" t="n">
        <f aca="false">IF(N301="nulová",J301,0)</f>
        <v>0</v>
      </c>
      <c r="BJ301" s="3" t="s">
        <v>90</v>
      </c>
      <c r="BK301" s="125" t="n">
        <f aca="false">ROUND(I301*H301,2)</f>
        <v>0</v>
      </c>
      <c r="BL301" s="3" t="s">
        <v>223</v>
      </c>
      <c r="BM301" s="209" t="s">
        <v>739</v>
      </c>
    </row>
    <row r="302" s="182" customFormat="true" ht="22.8" hidden="false" customHeight="true" outlineLevel="0" collapsed="false">
      <c r="B302" s="183"/>
      <c r="D302" s="184" t="s">
        <v>76</v>
      </c>
      <c r="E302" s="194" t="s">
        <v>740</v>
      </c>
      <c r="F302" s="194" t="s">
        <v>741</v>
      </c>
      <c r="I302" s="186"/>
      <c r="J302" s="195" t="n">
        <f aca="false">BK302</f>
        <v>0</v>
      </c>
      <c r="L302" s="183"/>
      <c r="M302" s="188"/>
      <c r="N302" s="189"/>
      <c r="O302" s="189"/>
      <c r="P302" s="190" t="n">
        <f aca="false">SUM(P303:P306)</f>
        <v>0</v>
      </c>
      <c r="Q302" s="189"/>
      <c r="R302" s="190" t="n">
        <f aca="false">SUM(R303:R306)</f>
        <v>0.34146</v>
      </c>
      <c r="S302" s="189"/>
      <c r="T302" s="191" t="n">
        <f aca="false">SUM(T303:T306)</f>
        <v>0</v>
      </c>
      <c r="AR302" s="184" t="s">
        <v>90</v>
      </c>
      <c r="AT302" s="192" t="s">
        <v>76</v>
      </c>
      <c r="AU302" s="192" t="s">
        <v>84</v>
      </c>
      <c r="AY302" s="184" t="s">
        <v>155</v>
      </c>
      <c r="BK302" s="193" t="n">
        <f aca="false">SUM(BK303:BK306)</f>
        <v>0</v>
      </c>
    </row>
    <row r="303" s="26" customFormat="true" ht="34.8" hidden="false" customHeight="true" outlineLevel="0" collapsed="false">
      <c r="A303" s="24"/>
      <c r="B303" s="196"/>
      <c r="C303" s="197" t="s">
        <v>742</v>
      </c>
      <c r="D303" s="197" t="s">
        <v>158</v>
      </c>
      <c r="E303" s="198" t="s">
        <v>743</v>
      </c>
      <c r="F303" s="199" t="s">
        <v>744</v>
      </c>
      <c r="G303" s="200" t="s">
        <v>166</v>
      </c>
      <c r="H303" s="201" t="n">
        <v>25.2</v>
      </c>
      <c r="I303" s="202"/>
      <c r="J303" s="203" t="n">
        <f aca="false">ROUND(I303*H303,2)</f>
        <v>0</v>
      </c>
      <c r="K303" s="204"/>
      <c r="L303" s="25"/>
      <c r="M303" s="205"/>
      <c r="N303" s="206" t="s">
        <v>43</v>
      </c>
      <c r="O303" s="67"/>
      <c r="P303" s="207" t="n">
        <f aca="false">O303*H303</f>
        <v>0</v>
      </c>
      <c r="Q303" s="207" t="n">
        <v>0.00265</v>
      </c>
      <c r="R303" s="207" t="n">
        <f aca="false">Q303*H303</f>
        <v>0.06678</v>
      </c>
      <c r="S303" s="207" t="n">
        <v>0</v>
      </c>
      <c r="T303" s="208" t="n">
        <f aca="false">S303*H303</f>
        <v>0</v>
      </c>
      <c r="U303" s="24"/>
      <c r="V303" s="24"/>
      <c r="W303" s="24"/>
      <c r="X303" s="24"/>
      <c r="Y303" s="24"/>
      <c r="Z303" s="24"/>
      <c r="AA303" s="24"/>
      <c r="AB303" s="24"/>
      <c r="AC303" s="24"/>
      <c r="AD303" s="24"/>
      <c r="AE303" s="24"/>
      <c r="AR303" s="209" t="s">
        <v>223</v>
      </c>
      <c r="AT303" s="209" t="s">
        <v>158</v>
      </c>
      <c r="AU303" s="209" t="s">
        <v>90</v>
      </c>
      <c r="AY303" s="3" t="s">
        <v>155</v>
      </c>
      <c r="BE303" s="125" t="n">
        <f aca="false">IF(N303="základná",J303,0)</f>
        <v>0</v>
      </c>
      <c r="BF303" s="125" t="n">
        <f aca="false">IF(N303="znížená",J303,0)</f>
        <v>0</v>
      </c>
      <c r="BG303" s="125" t="n">
        <f aca="false">IF(N303="zákl. prenesená",J303,0)</f>
        <v>0</v>
      </c>
      <c r="BH303" s="125" t="n">
        <f aca="false">IF(N303="zníž. prenesená",J303,0)</f>
        <v>0</v>
      </c>
      <c r="BI303" s="125" t="n">
        <f aca="false">IF(N303="nulová",J303,0)</f>
        <v>0</v>
      </c>
      <c r="BJ303" s="3" t="s">
        <v>90</v>
      </c>
      <c r="BK303" s="125" t="n">
        <f aca="false">ROUND(I303*H303,2)</f>
        <v>0</v>
      </c>
      <c r="BL303" s="3" t="s">
        <v>223</v>
      </c>
      <c r="BM303" s="209" t="s">
        <v>745</v>
      </c>
    </row>
    <row r="304" s="26" customFormat="true" ht="14.4" hidden="false" customHeight="true" outlineLevel="0" collapsed="false">
      <c r="A304" s="24"/>
      <c r="B304" s="196"/>
      <c r="C304" s="210" t="s">
        <v>746</v>
      </c>
      <c r="D304" s="210" t="s">
        <v>232</v>
      </c>
      <c r="E304" s="211" t="s">
        <v>747</v>
      </c>
      <c r="F304" s="212" t="s">
        <v>748</v>
      </c>
      <c r="G304" s="213" t="s">
        <v>166</v>
      </c>
      <c r="H304" s="214" t="n">
        <v>25.704</v>
      </c>
      <c r="I304" s="215"/>
      <c r="J304" s="216" t="n">
        <f aca="false">ROUND(I304*H304,2)</f>
        <v>0</v>
      </c>
      <c r="K304" s="217"/>
      <c r="L304" s="218"/>
      <c r="M304" s="219"/>
      <c r="N304" s="220" t="s">
        <v>43</v>
      </c>
      <c r="O304" s="67"/>
      <c r="P304" s="207" t="n">
        <f aca="false">O304*H304</f>
        <v>0</v>
      </c>
      <c r="Q304" s="207" t="n">
        <v>0.0105</v>
      </c>
      <c r="R304" s="207" t="n">
        <f aca="false">Q304*H304</f>
        <v>0.269892</v>
      </c>
      <c r="S304" s="207" t="n">
        <v>0</v>
      </c>
      <c r="T304" s="208" t="n">
        <f aca="false">S304*H304</f>
        <v>0</v>
      </c>
      <c r="U304" s="24"/>
      <c r="V304" s="24"/>
      <c r="W304" s="24"/>
      <c r="X304" s="24"/>
      <c r="Y304" s="24"/>
      <c r="Z304" s="24"/>
      <c r="AA304" s="24"/>
      <c r="AB304" s="24"/>
      <c r="AC304" s="24"/>
      <c r="AD304" s="24"/>
      <c r="AE304" s="24"/>
      <c r="AR304" s="209" t="s">
        <v>287</v>
      </c>
      <c r="AT304" s="209" t="s">
        <v>232</v>
      </c>
      <c r="AU304" s="209" t="s">
        <v>90</v>
      </c>
      <c r="AY304" s="3" t="s">
        <v>155</v>
      </c>
      <c r="BE304" s="125" t="n">
        <f aca="false">IF(N304="základná",J304,0)</f>
        <v>0</v>
      </c>
      <c r="BF304" s="125" t="n">
        <f aca="false">IF(N304="znížená",J304,0)</f>
        <v>0</v>
      </c>
      <c r="BG304" s="125" t="n">
        <f aca="false">IF(N304="zákl. prenesená",J304,0)</f>
        <v>0</v>
      </c>
      <c r="BH304" s="125" t="n">
        <f aca="false">IF(N304="zníž. prenesená",J304,0)</f>
        <v>0</v>
      </c>
      <c r="BI304" s="125" t="n">
        <f aca="false">IF(N304="nulová",J304,0)</f>
        <v>0</v>
      </c>
      <c r="BJ304" s="3" t="s">
        <v>90</v>
      </c>
      <c r="BK304" s="125" t="n">
        <f aca="false">ROUND(I304*H304,2)</f>
        <v>0</v>
      </c>
      <c r="BL304" s="3" t="s">
        <v>223</v>
      </c>
      <c r="BM304" s="209" t="s">
        <v>749</v>
      </c>
    </row>
    <row r="305" s="26" customFormat="true" ht="22.2" hidden="false" customHeight="true" outlineLevel="0" collapsed="false">
      <c r="A305" s="24"/>
      <c r="B305" s="196"/>
      <c r="C305" s="197" t="s">
        <v>750</v>
      </c>
      <c r="D305" s="197" t="s">
        <v>158</v>
      </c>
      <c r="E305" s="198" t="s">
        <v>751</v>
      </c>
      <c r="F305" s="199" t="s">
        <v>752</v>
      </c>
      <c r="G305" s="200" t="s">
        <v>166</v>
      </c>
      <c r="H305" s="201" t="n">
        <v>25.2</v>
      </c>
      <c r="I305" s="202"/>
      <c r="J305" s="203" t="n">
        <f aca="false">ROUND(I305*H305,2)</f>
        <v>0</v>
      </c>
      <c r="K305" s="204"/>
      <c r="L305" s="25"/>
      <c r="M305" s="205"/>
      <c r="N305" s="206" t="s">
        <v>43</v>
      </c>
      <c r="O305" s="67"/>
      <c r="P305" s="207" t="n">
        <f aca="false">O305*H305</f>
        <v>0</v>
      </c>
      <c r="Q305" s="207" t="n">
        <v>0.00019</v>
      </c>
      <c r="R305" s="207" t="n">
        <f aca="false">Q305*H305</f>
        <v>0.004788</v>
      </c>
      <c r="S305" s="207" t="n">
        <v>0</v>
      </c>
      <c r="T305" s="208" t="n">
        <f aca="false">S305*H305</f>
        <v>0</v>
      </c>
      <c r="U305" s="24"/>
      <c r="V305" s="24"/>
      <c r="W305" s="24"/>
      <c r="X305" s="24"/>
      <c r="Y305" s="24"/>
      <c r="Z305" s="24"/>
      <c r="AA305" s="24"/>
      <c r="AB305" s="24"/>
      <c r="AC305" s="24"/>
      <c r="AD305" s="24"/>
      <c r="AE305" s="24"/>
      <c r="AR305" s="209" t="s">
        <v>223</v>
      </c>
      <c r="AT305" s="209" t="s">
        <v>158</v>
      </c>
      <c r="AU305" s="209" t="s">
        <v>90</v>
      </c>
      <c r="AY305" s="3" t="s">
        <v>155</v>
      </c>
      <c r="BE305" s="125" t="n">
        <f aca="false">IF(N305="základná",J305,0)</f>
        <v>0</v>
      </c>
      <c r="BF305" s="125" t="n">
        <f aca="false">IF(N305="znížená",J305,0)</f>
        <v>0</v>
      </c>
      <c r="BG305" s="125" t="n">
        <f aca="false">IF(N305="zákl. prenesená",J305,0)</f>
        <v>0</v>
      </c>
      <c r="BH305" s="125" t="n">
        <f aca="false">IF(N305="zníž. prenesená",J305,0)</f>
        <v>0</v>
      </c>
      <c r="BI305" s="125" t="n">
        <f aca="false">IF(N305="nulová",J305,0)</f>
        <v>0</v>
      </c>
      <c r="BJ305" s="3" t="s">
        <v>90</v>
      </c>
      <c r="BK305" s="125" t="n">
        <f aca="false">ROUND(I305*H305,2)</f>
        <v>0</v>
      </c>
      <c r="BL305" s="3" t="s">
        <v>223</v>
      </c>
      <c r="BM305" s="209" t="s">
        <v>753</v>
      </c>
    </row>
    <row r="306" s="26" customFormat="true" ht="22.2" hidden="false" customHeight="true" outlineLevel="0" collapsed="false">
      <c r="A306" s="24"/>
      <c r="B306" s="196"/>
      <c r="C306" s="197" t="s">
        <v>754</v>
      </c>
      <c r="D306" s="197" t="s">
        <v>158</v>
      </c>
      <c r="E306" s="198" t="s">
        <v>755</v>
      </c>
      <c r="F306" s="199" t="s">
        <v>756</v>
      </c>
      <c r="G306" s="200" t="s">
        <v>393</v>
      </c>
      <c r="H306" s="221"/>
      <c r="I306" s="202"/>
      <c r="J306" s="203" t="n">
        <f aca="false">ROUND(I306*H306,2)</f>
        <v>0</v>
      </c>
      <c r="K306" s="204"/>
      <c r="L306" s="25"/>
      <c r="M306" s="205"/>
      <c r="N306" s="206" t="s">
        <v>43</v>
      </c>
      <c r="O306" s="67"/>
      <c r="P306" s="207" t="n">
        <f aca="false">O306*H306</f>
        <v>0</v>
      </c>
      <c r="Q306" s="207" t="n">
        <v>0</v>
      </c>
      <c r="R306" s="207" t="n">
        <f aca="false">Q306*H306</f>
        <v>0</v>
      </c>
      <c r="S306" s="207" t="n">
        <v>0</v>
      </c>
      <c r="T306" s="208" t="n">
        <f aca="false">S306*H306</f>
        <v>0</v>
      </c>
      <c r="U306" s="24"/>
      <c r="V306" s="24"/>
      <c r="W306" s="24"/>
      <c r="X306" s="24"/>
      <c r="Y306" s="24"/>
      <c r="Z306" s="24"/>
      <c r="AA306" s="24"/>
      <c r="AB306" s="24"/>
      <c r="AC306" s="24"/>
      <c r="AD306" s="24"/>
      <c r="AE306" s="24"/>
      <c r="AR306" s="209" t="s">
        <v>223</v>
      </c>
      <c r="AT306" s="209" t="s">
        <v>158</v>
      </c>
      <c r="AU306" s="209" t="s">
        <v>90</v>
      </c>
      <c r="AY306" s="3" t="s">
        <v>155</v>
      </c>
      <c r="BE306" s="125" t="n">
        <f aca="false">IF(N306="základná",J306,0)</f>
        <v>0</v>
      </c>
      <c r="BF306" s="125" t="n">
        <f aca="false">IF(N306="znížená",J306,0)</f>
        <v>0</v>
      </c>
      <c r="BG306" s="125" t="n">
        <f aca="false">IF(N306="zákl. prenesená",J306,0)</f>
        <v>0</v>
      </c>
      <c r="BH306" s="125" t="n">
        <f aca="false">IF(N306="zníž. prenesená",J306,0)</f>
        <v>0</v>
      </c>
      <c r="BI306" s="125" t="n">
        <f aca="false">IF(N306="nulová",J306,0)</f>
        <v>0</v>
      </c>
      <c r="BJ306" s="3" t="s">
        <v>90</v>
      </c>
      <c r="BK306" s="125" t="n">
        <f aca="false">ROUND(I306*H306,2)</f>
        <v>0</v>
      </c>
      <c r="BL306" s="3" t="s">
        <v>223</v>
      </c>
      <c r="BM306" s="209" t="s">
        <v>757</v>
      </c>
    </row>
    <row r="307" s="182" customFormat="true" ht="22.8" hidden="false" customHeight="true" outlineLevel="0" collapsed="false">
      <c r="B307" s="183"/>
      <c r="D307" s="184" t="s">
        <v>76</v>
      </c>
      <c r="E307" s="194" t="s">
        <v>758</v>
      </c>
      <c r="F307" s="194" t="s">
        <v>759</v>
      </c>
      <c r="I307" s="186"/>
      <c r="J307" s="195" t="n">
        <f aca="false">BK307</f>
        <v>0</v>
      </c>
      <c r="L307" s="183"/>
      <c r="M307" s="188"/>
      <c r="N307" s="189"/>
      <c r="O307" s="189"/>
      <c r="P307" s="190" t="n">
        <f aca="false">SUM(P308:P309)</f>
        <v>0</v>
      </c>
      <c r="Q307" s="189"/>
      <c r="R307" s="190" t="n">
        <f aca="false">SUM(R308:R309)</f>
        <v>0.0586575</v>
      </c>
      <c r="S307" s="189"/>
      <c r="T307" s="191" t="n">
        <f aca="false">SUM(T308:T309)</f>
        <v>0</v>
      </c>
      <c r="AR307" s="184" t="s">
        <v>90</v>
      </c>
      <c r="AT307" s="192" t="s">
        <v>76</v>
      </c>
      <c r="AU307" s="192" t="s">
        <v>84</v>
      </c>
      <c r="AY307" s="184" t="s">
        <v>155</v>
      </c>
      <c r="BK307" s="193" t="n">
        <f aca="false">SUM(BK308:BK309)</f>
        <v>0</v>
      </c>
    </row>
    <row r="308" s="26" customFormat="true" ht="22.2" hidden="false" customHeight="true" outlineLevel="0" collapsed="false">
      <c r="A308" s="24"/>
      <c r="B308" s="196"/>
      <c r="C308" s="197" t="s">
        <v>760</v>
      </c>
      <c r="D308" s="197" t="s">
        <v>158</v>
      </c>
      <c r="E308" s="198" t="s">
        <v>761</v>
      </c>
      <c r="F308" s="199" t="s">
        <v>762</v>
      </c>
      <c r="G308" s="200" t="s">
        <v>166</v>
      </c>
      <c r="H308" s="201" t="n">
        <v>102.33</v>
      </c>
      <c r="I308" s="202"/>
      <c r="J308" s="203" t="n">
        <f aca="false">ROUND(I308*H308,2)</f>
        <v>0</v>
      </c>
      <c r="K308" s="204"/>
      <c r="L308" s="25"/>
      <c r="M308" s="205"/>
      <c r="N308" s="206" t="s">
        <v>43</v>
      </c>
      <c r="O308" s="67"/>
      <c r="P308" s="207" t="n">
        <f aca="false">O308*H308</f>
        <v>0</v>
      </c>
      <c r="Q308" s="207" t="n">
        <v>0.00033</v>
      </c>
      <c r="R308" s="207" t="n">
        <f aca="false">Q308*H308</f>
        <v>0.0337689</v>
      </c>
      <c r="S308" s="207" t="n">
        <v>0</v>
      </c>
      <c r="T308" s="208" t="n">
        <f aca="false">S308*H308</f>
        <v>0</v>
      </c>
      <c r="U308" s="24"/>
      <c r="V308" s="24"/>
      <c r="W308" s="24"/>
      <c r="X308" s="24"/>
      <c r="Y308" s="24"/>
      <c r="Z308" s="24"/>
      <c r="AA308" s="24"/>
      <c r="AB308" s="24"/>
      <c r="AC308" s="24"/>
      <c r="AD308" s="24"/>
      <c r="AE308" s="24"/>
      <c r="AR308" s="209" t="s">
        <v>223</v>
      </c>
      <c r="AT308" s="209" t="s">
        <v>158</v>
      </c>
      <c r="AU308" s="209" t="s">
        <v>90</v>
      </c>
      <c r="AY308" s="3" t="s">
        <v>155</v>
      </c>
      <c r="BE308" s="125" t="n">
        <f aca="false">IF(N308="základná",J308,0)</f>
        <v>0</v>
      </c>
      <c r="BF308" s="125" t="n">
        <f aca="false">IF(N308="znížená",J308,0)</f>
        <v>0</v>
      </c>
      <c r="BG308" s="125" t="n">
        <f aca="false">IF(N308="zákl. prenesená",J308,0)</f>
        <v>0</v>
      </c>
      <c r="BH308" s="125" t="n">
        <f aca="false">IF(N308="zníž. prenesená",J308,0)</f>
        <v>0</v>
      </c>
      <c r="BI308" s="125" t="n">
        <f aca="false">IF(N308="nulová",J308,0)</f>
        <v>0</v>
      </c>
      <c r="BJ308" s="3" t="s">
        <v>90</v>
      </c>
      <c r="BK308" s="125" t="n">
        <f aca="false">ROUND(I308*H308,2)</f>
        <v>0</v>
      </c>
      <c r="BL308" s="3" t="s">
        <v>223</v>
      </c>
      <c r="BM308" s="209" t="s">
        <v>763</v>
      </c>
    </row>
    <row r="309" s="26" customFormat="true" ht="22.2" hidden="false" customHeight="true" outlineLevel="0" collapsed="false">
      <c r="A309" s="24"/>
      <c r="B309" s="196"/>
      <c r="C309" s="197" t="s">
        <v>764</v>
      </c>
      <c r="D309" s="197" t="s">
        <v>158</v>
      </c>
      <c r="E309" s="198" t="s">
        <v>765</v>
      </c>
      <c r="F309" s="199" t="s">
        <v>766</v>
      </c>
      <c r="G309" s="200" t="s">
        <v>166</v>
      </c>
      <c r="H309" s="201" t="n">
        <v>75.42</v>
      </c>
      <c r="I309" s="202"/>
      <c r="J309" s="203" t="n">
        <f aca="false">ROUND(I309*H309,2)</f>
        <v>0</v>
      </c>
      <c r="K309" s="204"/>
      <c r="L309" s="25"/>
      <c r="M309" s="205"/>
      <c r="N309" s="206" t="s">
        <v>43</v>
      </c>
      <c r="O309" s="67"/>
      <c r="P309" s="207" t="n">
        <f aca="false">O309*H309</f>
        <v>0</v>
      </c>
      <c r="Q309" s="207" t="n">
        <v>0.00033</v>
      </c>
      <c r="R309" s="207" t="n">
        <f aca="false">Q309*H309</f>
        <v>0.0248886</v>
      </c>
      <c r="S309" s="207" t="n">
        <v>0</v>
      </c>
      <c r="T309" s="208" t="n">
        <f aca="false">S309*H309</f>
        <v>0</v>
      </c>
      <c r="U309" s="24"/>
      <c r="V309" s="24"/>
      <c r="W309" s="24"/>
      <c r="X309" s="24"/>
      <c r="Y309" s="24"/>
      <c r="Z309" s="24"/>
      <c r="AA309" s="24"/>
      <c r="AB309" s="24"/>
      <c r="AC309" s="24"/>
      <c r="AD309" s="24"/>
      <c r="AE309" s="24"/>
      <c r="AR309" s="209" t="s">
        <v>223</v>
      </c>
      <c r="AT309" s="209" t="s">
        <v>158</v>
      </c>
      <c r="AU309" s="209" t="s">
        <v>90</v>
      </c>
      <c r="AY309" s="3" t="s">
        <v>155</v>
      </c>
      <c r="BE309" s="125" t="n">
        <f aca="false">IF(N309="základná",J309,0)</f>
        <v>0</v>
      </c>
      <c r="BF309" s="125" t="n">
        <f aca="false">IF(N309="znížená",J309,0)</f>
        <v>0</v>
      </c>
      <c r="BG309" s="125" t="n">
        <f aca="false">IF(N309="zákl. prenesená",J309,0)</f>
        <v>0</v>
      </c>
      <c r="BH309" s="125" t="n">
        <f aca="false">IF(N309="zníž. prenesená",J309,0)</f>
        <v>0</v>
      </c>
      <c r="BI309" s="125" t="n">
        <f aca="false">IF(N309="nulová",J309,0)</f>
        <v>0</v>
      </c>
      <c r="BJ309" s="3" t="s">
        <v>90</v>
      </c>
      <c r="BK309" s="125" t="n">
        <f aca="false">ROUND(I309*H309,2)</f>
        <v>0</v>
      </c>
      <c r="BL309" s="3" t="s">
        <v>223</v>
      </c>
      <c r="BM309" s="209" t="s">
        <v>767</v>
      </c>
    </row>
    <row r="310" s="182" customFormat="true" ht="22.8" hidden="false" customHeight="true" outlineLevel="0" collapsed="false">
      <c r="B310" s="183"/>
      <c r="D310" s="184" t="s">
        <v>76</v>
      </c>
      <c r="E310" s="194" t="s">
        <v>768</v>
      </c>
      <c r="F310" s="194" t="s">
        <v>769</v>
      </c>
      <c r="I310" s="186"/>
      <c r="J310" s="195" t="n">
        <f aca="false">BK310</f>
        <v>0</v>
      </c>
      <c r="L310" s="183"/>
      <c r="M310" s="188"/>
      <c r="N310" s="189"/>
      <c r="O310" s="189"/>
      <c r="P310" s="190" t="n">
        <f aca="false">SUM(P311:P316)</f>
        <v>0</v>
      </c>
      <c r="Q310" s="189"/>
      <c r="R310" s="190" t="n">
        <f aca="false">SUM(R311:R316)</f>
        <v>0.1845065</v>
      </c>
      <c r="S310" s="189"/>
      <c r="T310" s="191" t="n">
        <f aca="false">SUM(T311:T316)</f>
        <v>0.03</v>
      </c>
      <c r="AR310" s="184" t="s">
        <v>90</v>
      </c>
      <c r="AT310" s="192" t="s">
        <v>76</v>
      </c>
      <c r="AU310" s="192" t="s">
        <v>84</v>
      </c>
      <c r="AY310" s="184" t="s">
        <v>155</v>
      </c>
      <c r="BK310" s="193" t="n">
        <f aca="false">SUM(BK311:BK316)</f>
        <v>0</v>
      </c>
    </row>
    <row r="311" s="26" customFormat="true" ht="22.2" hidden="false" customHeight="true" outlineLevel="0" collapsed="false">
      <c r="A311" s="24"/>
      <c r="B311" s="196"/>
      <c r="C311" s="197" t="s">
        <v>770</v>
      </c>
      <c r="D311" s="197" t="s">
        <v>158</v>
      </c>
      <c r="E311" s="198" t="s">
        <v>771</v>
      </c>
      <c r="F311" s="199" t="s">
        <v>772</v>
      </c>
      <c r="G311" s="200" t="s">
        <v>166</v>
      </c>
      <c r="H311" s="201" t="n">
        <v>100</v>
      </c>
      <c r="I311" s="202"/>
      <c r="J311" s="203" t="n">
        <f aca="false">ROUND(I311*H311,2)</f>
        <v>0</v>
      </c>
      <c r="K311" s="204"/>
      <c r="L311" s="25"/>
      <c r="M311" s="205"/>
      <c r="N311" s="206" t="s">
        <v>43</v>
      </c>
      <c r="O311" s="67"/>
      <c r="P311" s="207" t="n">
        <f aca="false">O311*H311</f>
        <v>0</v>
      </c>
      <c r="Q311" s="207" t="n">
        <v>0</v>
      </c>
      <c r="R311" s="207" t="n">
        <f aca="false">Q311*H311</f>
        <v>0</v>
      </c>
      <c r="S311" s="207" t="n">
        <v>0.0003</v>
      </c>
      <c r="T311" s="208" t="n">
        <f aca="false">S311*H311</f>
        <v>0.03</v>
      </c>
      <c r="U311" s="24"/>
      <c r="V311" s="24"/>
      <c r="W311" s="24"/>
      <c r="X311" s="24"/>
      <c r="Y311" s="24"/>
      <c r="Z311" s="24"/>
      <c r="AA311" s="24"/>
      <c r="AB311" s="24"/>
      <c r="AC311" s="24"/>
      <c r="AD311" s="24"/>
      <c r="AE311" s="24"/>
      <c r="AR311" s="209" t="s">
        <v>223</v>
      </c>
      <c r="AT311" s="209" t="s">
        <v>158</v>
      </c>
      <c r="AU311" s="209" t="s">
        <v>90</v>
      </c>
      <c r="AY311" s="3" t="s">
        <v>155</v>
      </c>
      <c r="BE311" s="125" t="n">
        <f aca="false">IF(N311="základná",J311,0)</f>
        <v>0</v>
      </c>
      <c r="BF311" s="125" t="n">
        <f aca="false">IF(N311="znížená",J311,0)</f>
        <v>0</v>
      </c>
      <c r="BG311" s="125" t="n">
        <f aca="false">IF(N311="zákl. prenesená",J311,0)</f>
        <v>0</v>
      </c>
      <c r="BH311" s="125" t="n">
        <f aca="false">IF(N311="zníž. prenesená",J311,0)</f>
        <v>0</v>
      </c>
      <c r="BI311" s="125" t="n">
        <f aca="false">IF(N311="nulová",J311,0)</f>
        <v>0</v>
      </c>
      <c r="BJ311" s="3" t="s">
        <v>90</v>
      </c>
      <c r="BK311" s="125" t="n">
        <f aca="false">ROUND(I311*H311,2)</f>
        <v>0</v>
      </c>
      <c r="BL311" s="3" t="s">
        <v>223</v>
      </c>
      <c r="BM311" s="209" t="s">
        <v>773</v>
      </c>
    </row>
    <row r="312" s="26" customFormat="true" ht="22.2" hidden="false" customHeight="true" outlineLevel="0" collapsed="false">
      <c r="A312" s="24"/>
      <c r="B312" s="196"/>
      <c r="C312" s="197" t="s">
        <v>774</v>
      </c>
      <c r="D312" s="197" t="s">
        <v>158</v>
      </c>
      <c r="E312" s="198" t="s">
        <v>775</v>
      </c>
      <c r="F312" s="199" t="s">
        <v>776</v>
      </c>
      <c r="G312" s="200" t="s">
        <v>166</v>
      </c>
      <c r="H312" s="201" t="n">
        <v>100</v>
      </c>
      <c r="I312" s="202"/>
      <c r="J312" s="203" t="n">
        <f aca="false">ROUND(I312*H312,2)</f>
        <v>0</v>
      </c>
      <c r="K312" s="204"/>
      <c r="L312" s="25"/>
      <c r="M312" s="205"/>
      <c r="N312" s="206" t="s">
        <v>43</v>
      </c>
      <c r="O312" s="67"/>
      <c r="P312" s="207" t="n">
        <f aca="false">O312*H312</f>
        <v>0</v>
      </c>
      <c r="Q312" s="207" t="n">
        <v>0.0001</v>
      </c>
      <c r="R312" s="207" t="n">
        <f aca="false">Q312*H312</f>
        <v>0.01</v>
      </c>
      <c r="S312" s="207" t="n">
        <v>0</v>
      </c>
      <c r="T312" s="208" t="n">
        <f aca="false">S312*H312</f>
        <v>0</v>
      </c>
      <c r="U312" s="24"/>
      <c r="V312" s="24"/>
      <c r="W312" s="24"/>
      <c r="X312" s="24"/>
      <c r="Y312" s="24"/>
      <c r="Z312" s="24"/>
      <c r="AA312" s="24"/>
      <c r="AB312" s="24"/>
      <c r="AC312" s="24"/>
      <c r="AD312" s="24"/>
      <c r="AE312" s="24"/>
      <c r="AR312" s="209" t="s">
        <v>223</v>
      </c>
      <c r="AT312" s="209" t="s">
        <v>158</v>
      </c>
      <c r="AU312" s="209" t="s">
        <v>90</v>
      </c>
      <c r="AY312" s="3" t="s">
        <v>155</v>
      </c>
      <c r="BE312" s="125" t="n">
        <f aca="false">IF(N312="základná",J312,0)</f>
        <v>0</v>
      </c>
      <c r="BF312" s="125" t="n">
        <f aca="false">IF(N312="znížená",J312,0)</f>
        <v>0</v>
      </c>
      <c r="BG312" s="125" t="n">
        <f aca="false">IF(N312="zákl. prenesená",J312,0)</f>
        <v>0</v>
      </c>
      <c r="BH312" s="125" t="n">
        <f aca="false">IF(N312="zníž. prenesená",J312,0)</f>
        <v>0</v>
      </c>
      <c r="BI312" s="125" t="n">
        <f aca="false">IF(N312="nulová",J312,0)</f>
        <v>0</v>
      </c>
      <c r="BJ312" s="3" t="s">
        <v>90</v>
      </c>
      <c r="BK312" s="125" t="n">
        <f aca="false">ROUND(I312*H312,2)</f>
        <v>0</v>
      </c>
      <c r="BL312" s="3" t="s">
        <v>223</v>
      </c>
      <c r="BM312" s="209" t="s">
        <v>777</v>
      </c>
    </row>
    <row r="313" s="26" customFormat="true" ht="22.2" hidden="false" customHeight="true" outlineLevel="0" collapsed="false">
      <c r="A313" s="24"/>
      <c r="B313" s="196"/>
      <c r="C313" s="197" t="s">
        <v>778</v>
      </c>
      <c r="D313" s="197" t="s">
        <v>158</v>
      </c>
      <c r="E313" s="198" t="s">
        <v>779</v>
      </c>
      <c r="F313" s="199" t="s">
        <v>780</v>
      </c>
      <c r="G313" s="200" t="s">
        <v>166</v>
      </c>
      <c r="H313" s="201" t="n">
        <v>116.71</v>
      </c>
      <c r="I313" s="202"/>
      <c r="J313" s="203" t="n">
        <f aca="false">ROUND(I313*H313,2)</f>
        <v>0</v>
      </c>
      <c r="K313" s="204"/>
      <c r="L313" s="25"/>
      <c r="M313" s="205"/>
      <c r="N313" s="206" t="s">
        <v>43</v>
      </c>
      <c r="O313" s="67"/>
      <c r="P313" s="207" t="n">
        <f aca="false">O313*H313</f>
        <v>0</v>
      </c>
      <c r="Q313" s="207" t="n">
        <v>0.00015</v>
      </c>
      <c r="R313" s="207" t="n">
        <f aca="false">Q313*H313</f>
        <v>0.0175065</v>
      </c>
      <c r="S313" s="207" t="n">
        <v>0</v>
      </c>
      <c r="T313" s="208" t="n">
        <f aca="false">S313*H313</f>
        <v>0</v>
      </c>
      <c r="U313" s="24"/>
      <c r="V313" s="24"/>
      <c r="W313" s="24"/>
      <c r="X313" s="24"/>
      <c r="Y313" s="24"/>
      <c r="Z313" s="24"/>
      <c r="AA313" s="24"/>
      <c r="AB313" s="24"/>
      <c r="AC313" s="24"/>
      <c r="AD313" s="24"/>
      <c r="AE313" s="24"/>
      <c r="AR313" s="209" t="s">
        <v>223</v>
      </c>
      <c r="AT313" s="209" t="s">
        <v>158</v>
      </c>
      <c r="AU313" s="209" t="s">
        <v>90</v>
      </c>
      <c r="AY313" s="3" t="s">
        <v>155</v>
      </c>
      <c r="BE313" s="125" t="n">
        <f aca="false">IF(N313="základná",J313,0)</f>
        <v>0</v>
      </c>
      <c r="BF313" s="125" t="n">
        <f aca="false">IF(N313="znížená",J313,0)</f>
        <v>0</v>
      </c>
      <c r="BG313" s="125" t="n">
        <f aca="false">IF(N313="zákl. prenesená",J313,0)</f>
        <v>0</v>
      </c>
      <c r="BH313" s="125" t="n">
        <f aca="false">IF(N313="zníž. prenesená",J313,0)</f>
        <v>0</v>
      </c>
      <c r="BI313" s="125" t="n">
        <f aca="false">IF(N313="nulová",J313,0)</f>
        <v>0</v>
      </c>
      <c r="BJ313" s="3" t="s">
        <v>90</v>
      </c>
      <c r="BK313" s="125" t="n">
        <f aca="false">ROUND(I313*H313,2)</f>
        <v>0</v>
      </c>
      <c r="BL313" s="3" t="s">
        <v>223</v>
      </c>
      <c r="BM313" s="209" t="s">
        <v>781</v>
      </c>
    </row>
    <row r="314" s="26" customFormat="true" ht="30" hidden="false" customHeight="true" outlineLevel="0" collapsed="false">
      <c r="A314" s="24"/>
      <c r="B314" s="196"/>
      <c r="C314" s="197" t="s">
        <v>782</v>
      </c>
      <c r="D314" s="197" t="s">
        <v>158</v>
      </c>
      <c r="E314" s="198" t="s">
        <v>783</v>
      </c>
      <c r="F314" s="199" t="s">
        <v>784</v>
      </c>
      <c r="G314" s="200" t="s">
        <v>166</v>
      </c>
      <c r="H314" s="201" t="n">
        <v>100</v>
      </c>
      <c r="I314" s="202"/>
      <c r="J314" s="203" t="n">
        <f aca="false">ROUND(I314*H314,2)</f>
        <v>0</v>
      </c>
      <c r="K314" s="204"/>
      <c r="L314" s="25"/>
      <c r="M314" s="205"/>
      <c r="N314" s="206" t="s">
        <v>43</v>
      </c>
      <c r="O314" s="67"/>
      <c r="P314" s="207" t="n">
        <f aca="false">O314*H314</f>
        <v>0</v>
      </c>
      <c r="Q314" s="207" t="n">
        <v>0.00032</v>
      </c>
      <c r="R314" s="207" t="n">
        <f aca="false">Q314*H314</f>
        <v>0.032</v>
      </c>
      <c r="S314" s="207" t="n">
        <v>0</v>
      </c>
      <c r="T314" s="208" t="n">
        <f aca="false">S314*H314</f>
        <v>0</v>
      </c>
      <c r="U314" s="24"/>
      <c r="V314" s="24"/>
      <c r="W314" s="24"/>
      <c r="X314" s="24"/>
      <c r="Y314" s="24"/>
      <c r="Z314" s="24"/>
      <c r="AA314" s="24"/>
      <c r="AB314" s="24"/>
      <c r="AC314" s="24"/>
      <c r="AD314" s="24"/>
      <c r="AE314" s="24"/>
      <c r="AR314" s="209" t="s">
        <v>223</v>
      </c>
      <c r="AT314" s="209" t="s">
        <v>158</v>
      </c>
      <c r="AU314" s="209" t="s">
        <v>90</v>
      </c>
      <c r="AY314" s="3" t="s">
        <v>155</v>
      </c>
      <c r="BE314" s="125" t="n">
        <f aca="false">IF(N314="základná",J314,0)</f>
        <v>0</v>
      </c>
      <c r="BF314" s="125" t="n">
        <f aca="false">IF(N314="znížená",J314,0)</f>
        <v>0</v>
      </c>
      <c r="BG314" s="125" t="n">
        <f aca="false">IF(N314="zákl. prenesená",J314,0)</f>
        <v>0</v>
      </c>
      <c r="BH314" s="125" t="n">
        <f aca="false">IF(N314="zníž. prenesená",J314,0)</f>
        <v>0</v>
      </c>
      <c r="BI314" s="125" t="n">
        <f aca="false">IF(N314="nulová",J314,0)</f>
        <v>0</v>
      </c>
      <c r="BJ314" s="3" t="s">
        <v>90</v>
      </c>
      <c r="BK314" s="125" t="n">
        <f aca="false">ROUND(I314*H314,2)</f>
        <v>0</v>
      </c>
      <c r="BL314" s="3" t="s">
        <v>223</v>
      </c>
      <c r="BM314" s="209" t="s">
        <v>785</v>
      </c>
    </row>
    <row r="315" s="26" customFormat="true" ht="19.8" hidden="false" customHeight="true" outlineLevel="0" collapsed="false">
      <c r="A315" s="24"/>
      <c r="B315" s="196"/>
      <c r="C315" s="197" t="s">
        <v>786</v>
      </c>
      <c r="D315" s="197" t="s">
        <v>158</v>
      </c>
      <c r="E315" s="198" t="s">
        <v>787</v>
      </c>
      <c r="F315" s="199" t="s">
        <v>788</v>
      </c>
      <c r="G315" s="200" t="s">
        <v>166</v>
      </c>
      <c r="H315" s="201" t="n">
        <v>85</v>
      </c>
      <c r="I315" s="202"/>
      <c r="J315" s="203" t="n">
        <f aca="false">ROUND(I315*H315,2)</f>
        <v>0</v>
      </c>
      <c r="K315" s="204"/>
      <c r="L315" s="25"/>
      <c r="M315" s="205"/>
      <c r="N315" s="206" t="s">
        <v>43</v>
      </c>
      <c r="O315" s="67"/>
      <c r="P315" s="207" t="n">
        <f aca="false">O315*H315</f>
        <v>0</v>
      </c>
      <c r="Q315" s="207" t="n">
        <v>0.00125</v>
      </c>
      <c r="R315" s="207" t="n">
        <f aca="false">Q315*H315</f>
        <v>0.10625</v>
      </c>
      <c r="S315" s="207" t="n">
        <v>0</v>
      </c>
      <c r="T315" s="208" t="n">
        <f aca="false">S315*H315</f>
        <v>0</v>
      </c>
      <c r="U315" s="24"/>
      <c r="V315" s="24"/>
      <c r="W315" s="24"/>
      <c r="X315" s="24"/>
      <c r="Y315" s="24"/>
      <c r="Z315" s="24"/>
      <c r="AA315" s="24"/>
      <c r="AB315" s="24"/>
      <c r="AC315" s="24"/>
      <c r="AD315" s="24"/>
      <c r="AE315" s="24"/>
      <c r="AR315" s="209" t="s">
        <v>223</v>
      </c>
      <c r="AT315" s="209" t="s">
        <v>158</v>
      </c>
      <c r="AU315" s="209" t="s">
        <v>90</v>
      </c>
      <c r="AY315" s="3" t="s">
        <v>155</v>
      </c>
      <c r="BE315" s="125" t="n">
        <f aca="false">IF(N315="základná",J315,0)</f>
        <v>0</v>
      </c>
      <c r="BF315" s="125" t="n">
        <f aca="false">IF(N315="znížená",J315,0)</f>
        <v>0</v>
      </c>
      <c r="BG315" s="125" t="n">
        <f aca="false">IF(N315="zákl. prenesená",J315,0)</f>
        <v>0</v>
      </c>
      <c r="BH315" s="125" t="n">
        <f aca="false">IF(N315="zníž. prenesená",J315,0)</f>
        <v>0</v>
      </c>
      <c r="BI315" s="125" t="n">
        <f aca="false">IF(N315="nulová",J315,0)</f>
        <v>0</v>
      </c>
      <c r="BJ315" s="3" t="s">
        <v>90</v>
      </c>
      <c r="BK315" s="125" t="n">
        <f aca="false">ROUND(I315*H315,2)</f>
        <v>0</v>
      </c>
      <c r="BL315" s="3" t="s">
        <v>223</v>
      </c>
      <c r="BM315" s="209" t="s">
        <v>789</v>
      </c>
    </row>
    <row r="316" s="26" customFormat="true" ht="22.2" hidden="false" customHeight="true" outlineLevel="0" collapsed="false">
      <c r="A316" s="24"/>
      <c r="B316" s="196"/>
      <c r="C316" s="197" t="s">
        <v>790</v>
      </c>
      <c r="D316" s="197" t="s">
        <v>158</v>
      </c>
      <c r="E316" s="198" t="s">
        <v>791</v>
      </c>
      <c r="F316" s="199" t="s">
        <v>792</v>
      </c>
      <c r="G316" s="200" t="s">
        <v>166</v>
      </c>
      <c r="H316" s="201" t="n">
        <v>15</v>
      </c>
      <c r="I316" s="202"/>
      <c r="J316" s="203" t="n">
        <f aca="false">ROUND(I316*H316,2)</f>
        <v>0</v>
      </c>
      <c r="K316" s="204"/>
      <c r="L316" s="25"/>
      <c r="M316" s="205"/>
      <c r="N316" s="206" t="s">
        <v>43</v>
      </c>
      <c r="O316" s="67"/>
      <c r="P316" s="207" t="n">
        <f aca="false">O316*H316</f>
        <v>0</v>
      </c>
      <c r="Q316" s="207" t="n">
        <v>0.00125</v>
      </c>
      <c r="R316" s="207" t="n">
        <f aca="false">Q316*H316</f>
        <v>0.01875</v>
      </c>
      <c r="S316" s="207" t="n">
        <v>0</v>
      </c>
      <c r="T316" s="208" t="n">
        <f aca="false">S316*H316</f>
        <v>0</v>
      </c>
      <c r="U316" s="24"/>
      <c r="V316" s="24"/>
      <c r="W316" s="24"/>
      <c r="X316" s="24"/>
      <c r="Y316" s="24"/>
      <c r="Z316" s="24"/>
      <c r="AA316" s="24"/>
      <c r="AB316" s="24"/>
      <c r="AC316" s="24"/>
      <c r="AD316" s="24"/>
      <c r="AE316" s="24"/>
      <c r="AR316" s="209" t="s">
        <v>223</v>
      </c>
      <c r="AT316" s="209" t="s">
        <v>158</v>
      </c>
      <c r="AU316" s="209" t="s">
        <v>90</v>
      </c>
      <c r="AY316" s="3" t="s">
        <v>155</v>
      </c>
      <c r="BE316" s="125" t="n">
        <f aca="false">IF(N316="základná",J316,0)</f>
        <v>0</v>
      </c>
      <c r="BF316" s="125" t="n">
        <f aca="false">IF(N316="znížená",J316,0)</f>
        <v>0</v>
      </c>
      <c r="BG316" s="125" t="n">
        <f aca="false">IF(N316="zákl. prenesená",J316,0)</f>
        <v>0</v>
      </c>
      <c r="BH316" s="125" t="n">
        <f aca="false">IF(N316="zníž. prenesená",J316,0)</f>
        <v>0</v>
      </c>
      <c r="BI316" s="125" t="n">
        <f aca="false">IF(N316="nulová",J316,0)</f>
        <v>0</v>
      </c>
      <c r="BJ316" s="3" t="s">
        <v>90</v>
      </c>
      <c r="BK316" s="125" t="n">
        <f aca="false">ROUND(I316*H316,2)</f>
        <v>0</v>
      </c>
      <c r="BL316" s="3" t="s">
        <v>223</v>
      </c>
      <c r="BM316" s="209" t="s">
        <v>793</v>
      </c>
    </row>
    <row r="317" s="182" customFormat="true" ht="25.95" hidden="false" customHeight="true" outlineLevel="0" collapsed="false">
      <c r="B317" s="183"/>
      <c r="D317" s="184" t="s">
        <v>76</v>
      </c>
      <c r="E317" s="185" t="s">
        <v>794</v>
      </c>
      <c r="F317" s="185" t="s">
        <v>795</v>
      </c>
      <c r="I317" s="186"/>
      <c r="J317" s="187" t="n">
        <f aca="false">BK317</f>
        <v>0</v>
      </c>
      <c r="L317" s="183"/>
      <c r="M317" s="188"/>
      <c r="N317" s="189"/>
      <c r="O317" s="189"/>
      <c r="P317" s="190" t="n">
        <f aca="false">SUM(P318:P319)</f>
        <v>0</v>
      </c>
      <c r="Q317" s="189"/>
      <c r="R317" s="190" t="n">
        <f aca="false">SUM(R318:R319)</f>
        <v>0</v>
      </c>
      <c r="S317" s="189"/>
      <c r="T317" s="191" t="n">
        <f aca="false">SUM(T318:T319)</f>
        <v>0</v>
      </c>
      <c r="AR317" s="184" t="s">
        <v>179</v>
      </c>
      <c r="AT317" s="192" t="s">
        <v>76</v>
      </c>
      <c r="AU317" s="192" t="s">
        <v>77</v>
      </c>
      <c r="AY317" s="184" t="s">
        <v>155</v>
      </c>
      <c r="BK317" s="193" t="n">
        <f aca="false">SUM(BK318:BK319)</f>
        <v>0</v>
      </c>
    </row>
    <row r="318" s="26" customFormat="true" ht="22.2" hidden="false" customHeight="true" outlineLevel="0" collapsed="false">
      <c r="A318" s="24"/>
      <c r="B318" s="196"/>
      <c r="C318" s="197" t="s">
        <v>796</v>
      </c>
      <c r="D318" s="197" t="s">
        <v>158</v>
      </c>
      <c r="E318" s="198" t="s">
        <v>797</v>
      </c>
      <c r="F318" s="199" t="s">
        <v>798</v>
      </c>
      <c r="G318" s="200" t="s">
        <v>799</v>
      </c>
      <c r="H318" s="201" t="n">
        <v>1</v>
      </c>
      <c r="I318" s="202"/>
      <c r="J318" s="203" t="n">
        <f aca="false">ROUND(I318*H318,2)</f>
        <v>0</v>
      </c>
      <c r="K318" s="204"/>
      <c r="L318" s="25"/>
      <c r="M318" s="205"/>
      <c r="N318" s="206" t="s">
        <v>43</v>
      </c>
      <c r="O318" s="67"/>
      <c r="P318" s="207" t="n">
        <f aca="false">O318*H318</f>
        <v>0</v>
      </c>
      <c r="Q318" s="207" t="n">
        <v>0</v>
      </c>
      <c r="R318" s="207" t="n">
        <f aca="false">Q318*H318</f>
        <v>0</v>
      </c>
      <c r="S318" s="207" t="n">
        <v>0</v>
      </c>
      <c r="T318" s="208" t="n">
        <f aca="false">S318*H318</f>
        <v>0</v>
      </c>
      <c r="U318" s="24"/>
      <c r="V318" s="24"/>
      <c r="W318" s="24"/>
      <c r="X318" s="24"/>
      <c r="Y318" s="24"/>
      <c r="Z318" s="24"/>
      <c r="AA318" s="24"/>
      <c r="AB318" s="24"/>
      <c r="AC318" s="24"/>
      <c r="AD318" s="24"/>
      <c r="AE318" s="24"/>
      <c r="AR318" s="209" t="s">
        <v>800</v>
      </c>
      <c r="AT318" s="209" t="s">
        <v>158</v>
      </c>
      <c r="AU318" s="209" t="s">
        <v>84</v>
      </c>
      <c r="AY318" s="3" t="s">
        <v>155</v>
      </c>
      <c r="BE318" s="125" t="n">
        <f aca="false">IF(N318="základná",J318,0)</f>
        <v>0</v>
      </c>
      <c r="BF318" s="125" t="n">
        <f aca="false">IF(N318="znížená",J318,0)</f>
        <v>0</v>
      </c>
      <c r="BG318" s="125" t="n">
        <f aca="false">IF(N318="zákl. prenesená",J318,0)</f>
        <v>0</v>
      </c>
      <c r="BH318" s="125" t="n">
        <f aca="false">IF(N318="zníž. prenesená",J318,0)</f>
        <v>0</v>
      </c>
      <c r="BI318" s="125" t="n">
        <f aca="false">IF(N318="nulová",J318,0)</f>
        <v>0</v>
      </c>
      <c r="BJ318" s="3" t="s">
        <v>90</v>
      </c>
      <c r="BK318" s="125" t="n">
        <f aca="false">ROUND(I318*H318,2)</f>
        <v>0</v>
      </c>
      <c r="BL318" s="3" t="s">
        <v>800</v>
      </c>
      <c r="BM318" s="209" t="s">
        <v>801</v>
      </c>
    </row>
    <row r="319" s="26" customFormat="true" ht="22.2" hidden="false" customHeight="true" outlineLevel="0" collapsed="false">
      <c r="A319" s="24"/>
      <c r="B319" s="196"/>
      <c r="C319" s="197" t="s">
        <v>802</v>
      </c>
      <c r="D319" s="197" t="s">
        <v>158</v>
      </c>
      <c r="E319" s="198" t="s">
        <v>803</v>
      </c>
      <c r="F319" s="199" t="s">
        <v>804</v>
      </c>
      <c r="G319" s="200" t="s">
        <v>799</v>
      </c>
      <c r="H319" s="201" t="n">
        <v>1</v>
      </c>
      <c r="I319" s="202"/>
      <c r="J319" s="203" t="n">
        <f aca="false">ROUND(I319*H319,2)</f>
        <v>0</v>
      </c>
      <c r="K319" s="204"/>
      <c r="L319" s="25"/>
      <c r="M319" s="222"/>
      <c r="N319" s="223" t="s">
        <v>43</v>
      </c>
      <c r="O319" s="224"/>
      <c r="P319" s="225" t="n">
        <f aca="false">O319*H319</f>
        <v>0</v>
      </c>
      <c r="Q319" s="225" t="n">
        <v>0</v>
      </c>
      <c r="R319" s="225" t="n">
        <f aca="false">Q319*H319</f>
        <v>0</v>
      </c>
      <c r="S319" s="225" t="n">
        <v>0</v>
      </c>
      <c r="T319" s="226" t="n">
        <f aca="false">S319*H319</f>
        <v>0</v>
      </c>
      <c r="U319" s="24"/>
      <c r="V319" s="24"/>
      <c r="W319" s="24"/>
      <c r="X319" s="24"/>
      <c r="Y319" s="24"/>
      <c r="Z319" s="24"/>
      <c r="AA319" s="24"/>
      <c r="AB319" s="24"/>
      <c r="AC319" s="24"/>
      <c r="AD319" s="24"/>
      <c r="AE319" s="24"/>
      <c r="AR319" s="209" t="s">
        <v>800</v>
      </c>
      <c r="AT319" s="209" t="s">
        <v>158</v>
      </c>
      <c r="AU319" s="209" t="s">
        <v>84</v>
      </c>
      <c r="AY319" s="3" t="s">
        <v>155</v>
      </c>
      <c r="BE319" s="125" t="n">
        <f aca="false">IF(N319="základná",J319,0)</f>
        <v>0</v>
      </c>
      <c r="BF319" s="125" t="n">
        <f aca="false">IF(N319="znížená",J319,0)</f>
        <v>0</v>
      </c>
      <c r="BG319" s="125" t="n">
        <f aca="false">IF(N319="zákl. prenesená",J319,0)</f>
        <v>0</v>
      </c>
      <c r="BH319" s="125" t="n">
        <f aca="false">IF(N319="zníž. prenesená",J319,0)</f>
        <v>0</v>
      </c>
      <c r="BI319" s="125" t="n">
        <f aca="false">IF(N319="nulová",J319,0)</f>
        <v>0</v>
      </c>
      <c r="BJ319" s="3" t="s">
        <v>90</v>
      </c>
      <c r="BK319" s="125" t="n">
        <f aca="false">ROUND(I319*H319,2)</f>
        <v>0</v>
      </c>
      <c r="BL319" s="3" t="s">
        <v>800</v>
      </c>
      <c r="BM319" s="209" t="s">
        <v>805</v>
      </c>
    </row>
    <row r="320" s="26" customFormat="true" ht="6.9" hidden="false" customHeight="true" outlineLevel="0" collapsed="false">
      <c r="A320" s="24"/>
      <c r="B320" s="51"/>
      <c r="C320" s="52"/>
      <c r="D320" s="52"/>
      <c r="E320" s="52"/>
      <c r="F320" s="52"/>
      <c r="G320" s="52"/>
      <c r="H320" s="52"/>
      <c r="I320" s="52"/>
      <c r="J320" s="52"/>
      <c r="K320" s="52"/>
      <c r="L320" s="25"/>
      <c r="M320" s="24"/>
      <c r="O320" s="24"/>
      <c r="P320" s="24"/>
      <c r="Q320" s="24"/>
      <c r="R320" s="24"/>
      <c r="S320" s="24"/>
      <c r="T320" s="24"/>
      <c r="U320" s="24"/>
      <c r="V320" s="24"/>
      <c r="W320" s="24"/>
      <c r="X320" s="24"/>
      <c r="Y320" s="24"/>
      <c r="Z320" s="24"/>
      <c r="AA320" s="24"/>
      <c r="AB320" s="24"/>
      <c r="AC320" s="24"/>
      <c r="AD320" s="24"/>
      <c r="AE320" s="24"/>
    </row>
  </sheetData>
  <autoFilter ref="C143:K319"/>
  <mergeCells count="12">
    <mergeCell ref="L2:V2"/>
    <mergeCell ref="E7:H7"/>
    <mergeCell ref="E9:H9"/>
    <mergeCell ref="E11:H11"/>
    <mergeCell ref="E20:H20"/>
    <mergeCell ref="E29:H29"/>
    <mergeCell ref="E85:H85"/>
    <mergeCell ref="E87:H87"/>
    <mergeCell ref="E89:H89"/>
    <mergeCell ref="E132:H132"/>
    <mergeCell ref="E134:H134"/>
    <mergeCell ref="E136:H136"/>
  </mergeCells>
  <printOptions headings="false" gridLines="false" gridLinesSet="true" horizontalCentered="true" verticalCentered="false"/>
  <pageMargins left="0.39375" right="0.39375" top="0.39375" bottom="0.39375" header="0.511805555555555" footer="0"/>
  <pageSetup paperSize="9" scale="100" firstPageNumber="0" fitToWidth="1" fitToHeight="100" pageOrder="downThenOver" orientation="portrait" blackAndWhite="false" draft="false" cellComments="none" useFirstPageNumber="false" horizontalDpi="300" verticalDpi="300" copies="1"/>
  <headerFooter differentFirst="false" differentOddEven="false">
    <oddHead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BM22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W43" activeCellId="0" sqref="W43"/>
    </sheetView>
  </sheetViews>
  <sheetFormatPr defaultColWidth="8.84765625" defaultRowHeight="14.4" zeroHeight="false" outlineLevelRow="0" outlineLevelCol="0"/>
  <cols>
    <col collapsed="false" customWidth="true" hidden="false" outlineLevel="0" max="2" min="2" style="0" width="1.13"/>
    <col collapsed="false" customWidth="true" hidden="false" outlineLevel="0" max="3" min="3" style="0" width="4.43"/>
    <col collapsed="false" customWidth="true" hidden="false" outlineLevel="0" max="4" min="4" style="0" width="4.57"/>
    <col collapsed="false" customWidth="true" hidden="false" outlineLevel="0" max="5" min="5" style="0" width="18.29"/>
    <col collapsed="false" customWidth="true" hidden="false" outlineLevel="0" max="6" min="6" style="0" width="54.42"/>
    <col collapsed="false" customWidth="true" hidden="false" outlineLevel="0" max="7" min="7" style="0" width="8"/>
    <col collapsed="false" customWidth="true" hidden="false" outlineLevel="0" max="8" min="8" style="0" width="15"/>
    <col collapsed="false" customWidth="true" hidden="false" outlineLevel="0" max="9" min="9" style="0" width="16.85"/>
    <col collapsed="false" customWidth="true" hidden="false" outlineLevel="0" max="10" min="10" style="0" width="23.85"/>
    <col collapsed="false" customWidth="true" hidden="true" outlineLevel="0" max="11" min="11" style="0" width="23.85"/>
    <col collapsed="false" customWidth="true" hidden="false" outlineLevel="0" max="12" min="12" style="0" width="10"/>
    <col collapsed="false" customWidth="true" hidden="true" outlineLevel="0" max="13" min="13" style="0" width="11.57"/>
    <col collapsed="false" customWidth="true" hidden="true" outlineLevel="0" max="14" min="14" style="0" width="9.15"/>
    <col collapsed="false" customWidth="true" hidden="true" outlineLevel="0" max="20" min="15" style="0" width="15.15"/>
    <col collapsed="false" customWidth="true" hidden="true" outlineLevel="0" max="21" min="21" style="0" width="17.43"/>
    <col collapsed="false" customWidth="true" hidden="false" outlineLevel="0" max="22" min="22" style="0" width="13.15"/>
    <col collapsed="false" customWidth="true" hidden="false" outlineLevel="0" max="23" min="23" style="0" width="17.43"/>
    <col collapsed="false" customWidth="true" hidden="false" outlineLevel="0" max="24" min="24" style="0" width="13.15"/>
    <col collapsed="false" customWidth="true" hidden="false" outlineLevel="0" max="25" min="25" style="0" width="16"/>
    <col collapsed="false" customWidth="true" hidden="false" outlineLevel="0" max="26" min="26" style="0" width="11.72"/>
    <col collapsed="false" customWidth="true" hidden="false" outlineLevel="0" max="27" min="27" style="0" width="16"/>
    <col collapsed="false" customWidth="true" hidden="false" outlineLevel="0" max="28" min="28" style="0" width="17.43"/>
    <col collapsed="false" customWidth="true" hidden="false" outlineLevel="0" max="29" min="29" style="0" width="11.72"/>
    <col collapsed="false" customWidth="true" hidden="false" outlineLevel="0" max="30" min="30" style="0" width="16"/>
    <col collapsed="false" customWidth="true" hidden="false" outlineLevel="0" max="31" min="31" style="0" width="17.43"/>
    <col collapsed="false" customWidth="true" hidden="true" outlineLevel="0" max="65" min="44" style="0" width="9.15"/>
  </cols>
  <sheetData>
    <row r="2" customFormat="false" ht="36.9" hidden="false" customHeight="true" outlineLevel="0" collapsed="false">
      <c r="L2" s="2" t="s">
        <v>4</v>
      </c>
      <c r="M2" s="2"/>
      <c r="N2" s="2"/>
      <c r="O2" s="2"/>
      <c r="P2" s="2"/>
      <c r="Q2" s="2"/>
      <c r="R2" s="2"/>
      <c r="S2" s="2"/>
      <c r="T2" s="2"/>
      <c r="U2" s="2"/>
      <c r="V2" s="2"/>
      <c r="AT2" s="3" t="s">
        <v>94</v>
      </c>
    </row>
    <row r="3" customFormat="false" ht="6.9" hidden="false" customHeight="true" outlineLevel="0" collapsed="false">
      <c r="B3" s="4"/>
      <c r="C3" s="5"/>
      <c r="D3" s="5"/>
      <c r="E3" s="5"/>
      <c r="F3" s="5"/>
      <c r="G3" s="5"/>
      <c r="H3" s="5"/>
      <c r="I3" s="5"/>
      <c r="J3" s="5"/>
      <c r="K3" s="5"/>
      <c r="L3" s="6"/>
      <c r="AT3" s="3" t="s">
        <v>77</v>
      </c>
    </row>
    <row r="4" customFormat="false" ht="24.9" hidden="false" customHeight="true" outlineLevel="0" collapsed="false">
      <c r="B4" s="6"/>
      <c r="D4" s="7" t="s">
        <v>107</v>
      </c>
      <c r="L4" s="6"/>
      <c r="M4" s="132" t="s">
        <v>8</v>
      </c>
      <c r="AT4" s="3" t="s">
        <v>2</v>
      </c>
    </row>
    <row r="5" customFormat="false" ht="6.9" hidden="false" customHeight="true" outlineLevel="0" collapsed="false">
      <c r="B5" s="6"/>
      <c r="L5" s="6"/>
    </row>
    <row r="6" customFormat="false" ht="12" hidden="false" customHeight="true" outlineLevel="0" collapsed="false">
      <c r="B6" s="6"/>
      <c r="D6" s="15" t="s">
        <v>14</v>
      </c>
      <c r="L6" s="6"/>
    </row>
    <row r="7" customFormat="false" ht="27" hidden="false" customHeight="true" outlineLevel="0" collapsed="false">
      <c r="B7" s="6"/>
      <c r="E7" s="133" t="str">
        <f aca="false">'Rekapitulácia stavby'!K6</f>
        <v>Stavebné úpravy špeciálnej základnej školy s materskou školou, Žilina - Vlčince</v>
      </c>
      <c r="F7" s="133"/>
      <c r="G7" s="133"/>
      <c r="H7" s="133"/>
      <c r="L7" s="6"/>
    </row>
    <row r="8" customFormat="false" ht="12" hidden="false" customHeight="true" outlineLevel="0" collapsed="false">
      <c r="B8" s="6"/>
      <c r="D8" s="15" t="s">
        <v>108</v>
      </c>
      <c r="L8" s="6"/>
    </row>
    <row r="9" s="26" customFormat="true" ht="14.4" hidden="false" customHeight="true" outlineLevel="0" collapsed="false">
      <c r="A9" s="24"/>
      <c r="B9" s="25"/>
      <c r="C9" s="24"/>
      <c r="D9" s="24"/>
      <c r="E9" s="133" t="s">
        <v>109</v>
      </c>
      <c r="F9" s="133"/>
      <c r="G9" s="133"/>
      <c r="H9" s="133"/>
      <c r="I9" s="24"/>
      <c r="J9" s="24"/>
      <c r="K9" s="24"/>
      <c r="L9" s="46"/>
      <c r="S9" s="24"/>
      <c r="T9" s="24"/>
      <c r="U9" s="24"/>
      <c r="V9" s="24"/>
      <c r="W9" s="24"/>
      <c r="X9" s="24"/>
      <c r="Y9" s="24"/>
      <c r="Z9" s="24"/>
      <c r="AA9" s="24"/>
      <c r="AB9" s="24"/>
      <c r="AC9" s="24"/>
      <c r="AD9" s="24"/>
      <c r="AE9" s="24"/>
    </row>
    <row r="10" s="26" customFormat="true" ht="12" hidden="false" customHeight="true" outlineLevel="0" collapsed="false">
      <c r="A10" s="24"/>
      <c r="B10" s="25"/>
      <c r="C10" s="24"/>
      <c r="D10" s="15" t="s">
        <v>110</v>
      </c>
      <c r="E10" s="24"/>
      <c r="F10" s="24"/>
      <c r="G10" s="24"/>
      <c r="H10" s="24"/>
      <c r="I10" s="24"/>
      <c r="J10" s="24"/>
      <c r="K10" s="24"/>
      <c r="L10" s="46"/>
      <c r="S10" s="24"/>
      <c r="T10" s="24"/>
      <c r="U10" s="24"/>
      <c r="V10" s="24"/>
      <c r="W10" s="24"/>
      <c r="X10" s="24"/>
      <c r="Y10" s="24"/>
      <c r="Z10" s="24"/>
      <c r="AA10" s="24"/>
      <c r="AB10" s="24"/>
      <c r="AC10" s="24"/>
      <c r="AD10" s="24"/>
      <c r="AE10" s="24"/>
    </row>
    <row r="11" s="26" customFormat="true" ht="15.6" hidden="false" customHeight="true" outlineLevel="0" collapsed="false">
      <c r="A11" s="24"/>
      <c r="B11" s="25"/>
      <c r="C11" s="24"/>
      <c r="D11" s="24"/>
      <c r="E11" s="134" t="s">
        <v>806</v>
      </c>
      <c r="F11" s="134"/>
      <c r="G11" s="134"/>
      <c r="H11" s="134"/>
      <c r="I11" s="24"/>
      <c r="J11" s="24"/>
      <c r="K11" s="24"/>
      <c r="L11" s="46"/>
      <c r="S11" s="24"/>
      <c r="T11" s="24"/>
      <c r="U11" s="24"/>
      <c r="V11" s="24"/>
      <c r="W11" s="24"/>
      <c r="X11" s="24"/>
      <c r="Y11" s="24"/>
      <c r="Z11" s="24"/>
      <c r="AA11" s="24"/>
      <c r="AB11" s="24"/>
      <c r="AC11" s="24"/>
      <c r="AD11" s="24"/>
      <c r="AE11" s="24"/>
    </row>
    <row r="12" s="26" customFormat="true" ht="10.2" hidden="false" customHeight="false" outlineLevel="0" collapsed="false">
      <c r="A12" s="24"/>
      <c r="B12" s="25"/>
      <c r="C12" s="24"/>
      <c r="D12" s="24"/>
      <c r="E12" s="24"/>
      <c r="F12" s="24"/>
      <c r="G12" s="24"/>
      <c r="H12" s="24"/>
      <c r="I12" s="24"/>
      <c r="J12" s="24"/>
      <c r="K12" s="24"/>
      <c r="L12" s="46"/>
      <c r="S12" s="24"/>
      <c r="T12" s="24"/>
      <c r="U12" s="24"/>
      <c r="V12" s="24"/>
      <c r="W12" s="24"/>
      <c r="X12" s="24"/>
      <c r="Y12" s="24"/>
      <c r="Z12" s="24"/>
      <c r="AA12" s="24"/>
      <c r="AB12" s="24"/>
      <c r="AC12" s="24"/>
      <c r="AD12" s="24"/>
      <c r="AE12" s="24"/>
    </row>
    <row r="13" s="26" customFormat="true" ht="12" hidden="false" customHeight="true" outlineLevel="0" collapsed="false">
      <c r="A13" s="24"/>
      <c r="B13" s="25"/>
      <c r="C13" s="24"/>
      <c r="D13" s="15" t="s">
        <v>16</v>
      </c>
      <c r="E13" s="24"/>
      <c r="F13" s="16"/>
      <c r="G13" s="24"/>
      <c r="H13" s="24"/>
      <c r="I13" s="15" t="s">
        <v>17</v>
      </c>
      <c r="J13" s="16"/>
      <c r="K13" s="24"/>
      <c r="L13" s="46"/>
      <c r="S13" s="24"/>
      <c r="T13" s="24"/>
      <c r="U13" s="24"/>
      <c r="V13" s="24"/>
      <c r="W13" s="24"/>
      <c r="X13" s="24"/>
      <c r="Y13" s="24"/>
      <c r="Z13" s="24"/>
      <c r="AA13" s="24"/>
      <c r="AB13" s="24"/>
      <c r="AC13" s="24"/>
      <c r="AD13" s="24"/>
      <c r="AE13" s="24"/>
    </row>
    <row r="14" s="26" customFormat="true" ht="12" hidden="false" customHeight="true" outlineLevel="0" collapsed="false">
      <c r="A14" s="24"/>
      <c r="B14" s="25"/>
      <c r="C14" s="24"/>
      <c r="D14" s="15" t="s">
        <v>18</v>
      </c>
      <c r="E14" s="24"/>
      <c r="F14" s="16" t="s">
        <v>19</v>
      </c>
      <c r="G14" s="24"/>
      <c r="H14" s="24"/>
      <c r="I14" s="15" t="s">
        <v>20</v>
      </c>
      <c r="J14" s="135" t="str">
        <f aca="false">'Rekapitulácia stavby'!AN8</f>
        <v>21. 9. 2022</v>
      </c>
      <c r="K14" s="24"/>
      <c r="L14" s="46"/>
      <c r="S14" s="24"/>
      <c r="T14" s="24"/>
      <c r="U14" s="24"/>
      <c r="V14" s="24"/>
      <c r="W14" s="24"/>
      <c r="X14" s="24"/>
      <c r="Y14" s="24"/>
      <c r="Z14" s="24"/>
      <c r="AA14" s="24"/>
      <c r="AB14" s="24"/>
      <c r="AC14" s="24"/>
      <c r="AD14" s="24"/>
      <c r="AE14" s="24"/>
    </row>
    <row r="15" s="26" customFormat="true" ht="10.8" hidden="false" customHeight="true" outlineLevel="0" collapsed="false">
      <c r="A15" s="24"/>
      <c r="B15" s="25"/>
      <c r="C15" s="24"/>
      <c r="D15" s="24"/>
      <c r="E15" s="24"/>
      <c r="F15" s="24"/>
      <c r="G15" s="24"/>
      <c r="H15" s="24"/>
      <c r="I15" s="24"/>
      <c r="J15" s="24"/>
      <c r="K15" s="24"/>
      <c r="L15" s="46"/>
      <c r="S15" s="24"/>
      <c r="T15" s="24"/>
      <c r="U15" s="24"/>
      <c r="V15" s="24"/>
      <c r="W15" s="24"/>
      <c r="X15" s="24"/>
      <c r="Y15" s="24"/>
      <c r="Z15" s="24"/>
      <c r="AA15" s="24"/>
      <c r="AB15" s="24"/>
      <c r="AC15" s="24"/>
      <c r="AD15" s="24"/>
      <c r="AE15" s="24"/>
    </row>
    <row r="16" s="26" customFormat="true" ht="12" hidden="false" customHeight="true" outlineLevel="0" collapsed="false">
      <c r="A16" s="24"/>
      <c r="B16" s="25"/>
      <c r="C16" s="24"/>
      <c r="D16" s="15" t="s">
        <v>22</v>
      </c>
      <c r="E16" s="24"/>
      <c r="F16" s="24"/>
      <c r="G16" s="24"/>
      <c r="H16" s="24"/>
      <c r="I16" s="15" t="s">
        <v>23</v>
      </c>
      <c r="J16" s="16"/>
      <c r="K16" s="24"/>
      <c r="L16" s="46"/>
      <c r="S16" s="24"/>
      <c r="T16" s="24"/>
      <c r="U16" s="24"/>
      <c r="V16" s="24"/>
      <c r="W16" s="24"/>
      <c r="X16" s="24"/>
      <c r="Y16" s="24"/>
      <c r="Z16" s="24"/>
      <c r="AA16" s="24"/>
      <c r="AB16" s="24"/>
      <c r="AC16" s="24"/>
      <c r="AD16" s="24"/>
      <c r="AE16" s="24"/>
    </row>
    <row r="17" s="26" customFormat="true" ht="18" hidden="false" customHeight="true" outlineLevel="0" collapsed="false">
      <c r="A17" s="24"/>
      <c r="B17" s="25"/>
      <c r="C17" s="24"/>
      <c r="D17" s="24"/>
      <c r="E17" s="16" t="s">
        <v>24</v>
      </c>
      <c r="F17" s="24"/>
      <c r="G17" s="24"/>
      <c r="H17" s="24"/>
      <c r="I17" s="15" t="s">
        <v>25</v>
      </c>
      <c r="J17" s="16"/>
      <c r="K17" s="24"/>
      <c r="L17" s="46"/>
      <c r="S17" s="24"/>
      <c r="T17" s="24"/>
      <c r="U17" s="24"/>
      <c r="V17" s="24"/>
      <c r="W17" s="24"/>
      <c r="X17" s="24"/>
      <c r="Y17" s="24"/>
      <c r="Z17" s="24"/>
      <c r="AA17" s="24"/>
      <c r="AB17" s="24"/>
      <c r="AC17" s="24"/>
      <c r="AD17" s="24"/>
      <c r="AE17" s="24"/>
    </row>
    <row r="18" s="26" customFormat="true" ht="6.9" hidden="false" customHeight="true" outlineLevel="0" collapsed="false">
      <c r="A18" s="24"/>
      <c r="B18" s="25"/>
      <c r="C18" s="24"/>
      <c r="D18" s="24"/>
      <c r="E18" s="24"/>
      <c r="F18" s="24"/>
      <c r="G18" s="24"/>
      <c r="H18" s="24"/>
      <c r="I18" s="24"/>
      <c r="J18" s="24"/>
      <c r="K18" s="24"/>
      <c r="L18" s="46"/>
      <c r="S18" s="24"/>
      <c r="T18" s="24"/>
      <c r="U18" s="24"/>
      <c r="V18" s="24"/>
      <c r="W18" s="24"/>
      <c r="X18" s="24"/>
      <c r="Y18" s="24"/>
      <c r="Z18" s="24"/>
      <c r="AA18" s="24"/>
      <c r="AB18" s="24"/>
      <c r="AC18" s="24"/>
      <c r="AD18" s="24"/>
      <c r="AE18" s="24"/>
    </row>
    <row r="19" s="26" customFormat="true" ht="12" hidden="false" customHeight="true" outlineLevel="0" collapsed="false">
      <c r="A19" s="24"/>
      <c r="B19" s="25"/>
      <c r="C19" s="24"/>
      <c r="D19" s="15" t="s">
        <v>26</v>
      </c>
      <c r="E19" s="24"/>
      <c r="F19" s="24"/>
      <c r="G19" s="24"/>
      <c r="H19" s="24"/>
      <c r="I19" s="15" t="s">
        <v>23</v>
      </c>
      <c r="J19" s="17" t="str">
        <f aca="false">'Rekapitulácia stavby'!AN13</f>
        <v>Vyplň údaj</v>
      </c>
      <c r="K19" s="24"/>
      <c r="L19" s="46"/>
      <c r="S19" s="24"/>
      <c r="T19" s="24"/>
      <c r="U19" s="24"/>
      <c r="V19" s="24"/>
      <c r="W19" s="24"/>
      <c r="X19" s="24"/>
      <c r="Y19" s="24"/>
      <c r="Z19" s="24"/>
      <c r="AA19" s="24"/>
      <c r="AB19" s="24"/>
      <c r="AC19" s="24"/>
      <c r="AD19" s="24"/>
      <c r="AE19" s="24"/>
    </row>
    <row r="20" s="26" customFormat="true" ht="18" hidden="false" customHeight="true" outlineLevel="0" collapsed="false">
      <c r="A20" s="24"/>
      <c r="B20" s="25"/>
      <c r="C20" s="24"/>
      <c r="D20" s="24"/>
      <c r="E20" s="136" t="str">
        <f aca="false">'Rekapitulácia stavby'!E14</f>
        <v>Vyplň údaj</v>
      </c>
      <c r="F20" s="136"/>
      <c r="G20" s="136"/>
      <c r="H20" s="136"/>
      <c r="I20" s="15" t="s">
        <v>25</v>
      </c>
      <c r="J20" s="17" t="str">
        <f aca="false">'Rekapitulácia stavby'!AN14</f>
        <v>Vyplň údaj</v>
      </c>
      <c r="K20" s="24"/>
      <c r="L20" s="46"/>
      <c r="S20" s="24"/>
      <c r="T20" s="24"/>
      <c r="U20" s="24"/>
      <c r="V20" s="24"/>
      <c r="W20" s="24"/>
      <c r="X20" s="24"/>
      <c r="Y20" s="24"/>
      <c r="Z20" s="24"/>
      <c r="AA20" s="24"/>
      <c r="AB20" s="24"/>
      <c r="AC20" s="24"/>
      <c r="AD20" s="24"/>
      <c r="AE20" s="24"/>
    </row>
    <row r="21" s="26" customFormat="true" ht="6.9" hidden="false" customHeight="true" outlineLevel="0" collapsed="false">
      <c r="A21" s="24"/>
      <c r="B21" s="25"/>
      <c r="C21" s="24"/>
      <c r="D21" s="24"/>
      <c r="E21" s="24"/>
      <c r="F21" s="24"/>
      <c r="G21" s="24"/>
      <c r="H21" s="24"/>
      <c r="I21" s="24"/>
      <c r="J21" s="24"/>
      <c r="K21" s="24"/>
      <c r="L21" s="46"/>
      <c r="S21" s="24"/>
      <c r="T21" s="24"/>
      <c r="U21" s="24"/>
      <c r="V21" s="24"/>
      <c r="W21" s="24"/>
      <c r="X21" s="24"/>
      <c r="Y21" s="24"/>
      <c r="Z21" s="24"/>
      <c r="AA21" s="24"/>
      <c r="AB21" s="24"/>
      <c r="AC21" s="24"/>
      <c r="AD21" s="24"/>
      <c r="AE21" s="24"/>
    </row>
    <row r="22" s="26" customFormat="true" ht="12" hidden="false" customHeight="true" outlineLevel="0" collapsed="false">
      <c r="A22" s="24"/>
      <c r="B22" s="25"/>
      <c r="C22" s="24"/>
      <c r="D22" s="15" t="s">
        <v>28</v>
      </c>
      <c r="E22" s="24"/>
      <c r="F22" s="24"/>
      <c r="G22" s="24"/>
      <c r="H22" s="24"/>
      <c r="I22" s="15" t="s">
        <v>23</v>
      </c>
      <c r="J22" s="16"/>
      <c r="K22" s="24"/>
      <c r="L22" s="46"/>
      <c r="S22" s="24"/>
      <c r="T22" s="24"/>
      <c r="U22" s="24"/>
      <c r="V22" s="24"/>
      <c r="W22" s="24"/>
      <c r="X22" s="24"/>
      <c r="Y22" s="24"/>
      <c r="Z22" s="24"/>
      <c r="AA22" s="24"/>
      <c r="AB22" s="24"/>
      <c r="AC22" s="24"/>
      <c r="AD22" s="24"/>
      <c r="AE22" s="24"/>
    </row>
    <row r="23" s="26" customFormat="true" ht="18" hidden="false" customHeight="true" outlineLevel="0" collapsed="false">
      <c r="A23" s="24"/>
      <c r="B23" s="25"/>
      <c r="C23" s="24"/>
      <c r="D23" s="24"/>
      <c r="E23" s="16" t="s">
        <v>30</v>
      </c>
      <c r="F23" s="24"/>
      <c r="G23" s="24"/>
      <c r="H23" s="24"/>
      <c r="I23" s="15" t="s">
        <v>25</v>
      </c>
      <c r="J23" s="16"/>
      <c r="K23" s="24"/>
      <c r="L23" s="46"/>
      <c r="S23" s="24"/>
      <c r="T23" s="24"/>
      <c r="U23" s="24"/>
      <c r="V23" s="24"/>
      <c r="W23" s="24"/>
      <c r="X23" s="24"/>
      <c r="Y23" s="24"/>
      <c r="Z23" s="24"/>
      <c r="AA23" s="24"/>
      <c r="AB23" s="24"/>
      <c r="AC23" s="24"/>
      <c r="AD23" s="24"/>
      <c r="AE23" s="24"/>
    </row>
    <row r="24" s="26" customFormat="true" ht="6.9" hidden="false" customHeight="true" outlineLevel="0" collapsed="false">
      <c r="A24" s="24"/>
      <c r="B24" s="25"/>
      <c r="C24" s="24"/>
      <c r="D24" s="24"/>
      <c r="E24" s="24"/>
      <c r="F24" s="24"/>
      <c r="G24" s="24"/>
      <c r="H24" s="24"/>
      <c r="I24" s="24"/>
      <c r="J24" s="24"/>
      <c r="K24" s="24"/>
      <c r="L24" s="46"/>
      <c r="S24" s="24"/>
      <c r="T24" s="24"/>
      <c r="U24" s="24"/>
      <c r="V24" s="24"/>
      <c r="W24" s="24"/>
      <c r="X24" s="24"/>
      <c r="Y24" s="24"/>
      <c r="Z24" s="24"/>
      <c r="AA24" s="24"/>
      <c r="AB24" s="24"/>
      <c r="AC24" s="24"/>
      <c r="AD24" s="24"/>
      <c r="AE24" s="24"/>
    </row>
    <row r="25" s="26" customFormat="true" ht="12" hidden="false" customHeight="true" outlineLevel="0" collapsed="false">
      <c r="A25" s="24"/>
      <c r="B25" s="25"/>
      <c r="C25" s="24"/>
      <c r="D25" s="15" t="s">
        <v>31</v>
      </c>
      <c r="E25" s="24"/>
      <c r="F25" s="24"/>
      <c r="G25" s="24"/>
      <c r="H25" s="24"/>
      <c r="I25" s="15" t="s">
        <v>23</v>
      </c>
      <c r="J25" s="16"/>
      <c r="K25" s="24"/>
      <c r="L25" s="46"/>
      <c r="S25" s="24"/>
      <c r="T25" s="24"/>
      <c r="U25" s="24"/>
      <c r="V25" s="24"/>
      <c r="W25" s="24"/>
      <c r="X25" s="24"/>
      <c r="Y25" s="24"/>
      <c r="Z25" s="24"/>
      <c r="AA25" s="24"/>
      <c r="AB25" s="24"/>
      <c r="AC25" s="24"/>
      <c r="AD25" s="24"/>
      <c r="AE25" s="24"/>
    </row>
    <row r="26" s="26" customFormat="true" ht="18" hidden="false" customHeight="true" outlineLevel="0" collapsed="false">
      <c r="A26" s="24"/>
      <c r="B26" s="25"/>
      <c r="C26" s="24"/>
      <c r="D26" s="24"/>
      <c r="E26" s="16" t="s">
        <v>32</v>
      </c>
      <c r="F26" s="24"/>
      <c r="G26" s="24"/>
      <c r="H26" s="24"/>
      <c r="I26" s="15" t="s">
        <v>25</v>
      </c>
      <c r="J26" s="16"/>
      <c r="K26" s="24"/>
      <c r="L26" s="46"/>
      <c r="S26" s="24"/>
      <c r="T26" s="24"/>
      <c r="U26" s="24"/>
      <c r="V26" s="24"/>
      <c r="W26" s="24"/>
      <c r="X26" s="24"/>
      <c r="Y26" s="24"/>
      <c r="Z26" s="24"/>
      <c r="AA26" s="24"/>
      <c r="AB26" s="24"/>
      <c r="AC26" s="24"/>
      <c r="AD26" s="24"/>
      <c r="AE26" s="24"/>
    </row>
    <row r="27" s="26" customFormat="true" ht="6.9" hidden="false" customHeight="true" outlineLevel="0" collapsed="false">
      <c r="A27" s="24"/>
      <c r="B27" s="25"/>
      <c r="C27" s="24"/>
      <c r="D27" s="24"/>
      <c r="E27" s="24"/>
      <c r="F27" s="24"/>
      <c r="G27" s="24"/>
      <c r="H27" s="24"/>
      <c r="I27" s="24"/>
      <c r="J27" s="24"/>
      <c r="K27" s="24"/>
      <c r="L27" s="46"/>
      <c r="S27" s="24"/>
      <c r="T27" s="24"/>
      <c r="U27" s="24"/>
      <c r="V27" s="24"/>
      <c r="W27" s="24"/>
      <c r="X27" s="24"/>
      <c r="Y27" s="24"/>
      <c r="Z27" s="24"/>
      <c r="AA27" s="24"/>
      <c r="AB27" s="24"/>
      <c r="AC27" s="24"/>
      <c r="AD27" s="24"/>
      <c r="AE27" s="24"/>
    </row>
    <row r="28" s="26" customFormat="true" ht="12" hidden="false" customHeight="true" outlineLevel="0" collapsed="false">
      <c r="A28" s="24"/>
      <c r="B28" s="25"/>
      <c r="C28" s="24"/>
      <c r="D28" s="15" t="s">
        <v>33</v>
      </c>
      <c r="E28" s="24"/>
      <c r="F28" s="24"/>
      <c r="G28" s="24"/>
      <c r="H28" s="24"/>
      <c r="I28" s="24"/>
      <c r="J28" s="24"/>
      <c r="K28" s="24"/>
      <c r="L28" s="46"/>
      <c r="S28" s="24"/>
      <c r="T28" s="24"/>
      <c r="U28" s="24"/>
      <c r="V28" s="24"/>
      <c r="W28" s="24"/>
      <c r="X28" s="24"/>
      <c r="Y28" s="24"/>
      <c r="Z28" s="24"/>
      <c r="AA28" s="24"/>
      <c r="AB28" s="24"/>
      <c r="AC28" s="24"/>
      <c r="AD28" s="24"/>
      <c r="AE28" s="24"/>
    </row>
    <row r="29" s="140" customFormat="true" ht="14.4" hidden="false" customHeight="true" outlineLevel="0" collapsed="false">
      <c r="A29" s="137"/>
      <c r="B29" s="138"/>
      <c r="C29" s="137"/>
      <c r="D29" s="137"/>
      <c r="E29" s="20"/>
      <c r="F29" s="20"/>
      <c r="G29" s="20"/>
      <c r="H29" s="20"/>
      <c r="I29" s="137"/>
      <c r="J29" s="137"/>
      <c r="K29" s="137"/>
      <c r="L29" s="139"/>
      <c r="S29" s="137"/>
      <c r="T29" s="137"/>
      <c r="U29" s="137"/>
      <c r="V29" s="137"/>
      <c r="W29" s="137"/>
      <c r="X29" s="137"/>
      <c r="Y29" s="137"/>
      <c r="Z29" s="137"/>
      <c r="AA29" s="137"/>
      <c r="AB29" s="137"/>
      <c r="AC29" s="137"/>
      <c r="AD29" s="137"/>
      <c r="AE29" s="137"/>
    </row>
    <row r="30" s="26" customFormat="true" ht="6.9" hidden="false" customHeight="true" outlineLevel="0" collapsed="false">
      <c r="A30" s="24"/>
      <c r="B30" s="25"/>
      <c r="C30" s="24"/>
      <c r="D30" s="24"/>
      <c r="E30" s="24"/>
      <c r="F30" s="24"/>
      <c r="G30" s="24"/>
      <c r="H30" s="24"/>
      <c r="I30" s="24"/>
      <c r="J30" s="24"/>
      <c r="K30" s="24"/>
      <c r="L30" s="46"/>
      <c r="S30" s="24"/>
      <c r="T30" s="24"/>
      <c r="U30" s="24"/>
      <c r="V30" s="24"/>
      <c r="W30" s="24"/>
      <c r="X30" s="24"/>
      <c r="Y30" s="24"/>
      <c r="Z30" s="24"/>
      <c r="AA30" s="24"/>
      <c r="AB30" s="24"/>
      <c r="AC30" s="24"/>
      <c r="AD30" s="24"/>
      <c r="AE30" s="24"/>
    </row>
    <row r="31" s="26" customFormat="true" ht="6.9" hidden="false" customHeight="true" outlineLevel="0" collapsed="false">
      <c r="A31" s="24"/>
      <c r="B31" s="25"/>
      <c r="C31" s="24"/>
      <c r="D31" s="79"/>
      <c r="E31" s="79"/>
      <c r="F31" s="79"/>
      <c r="G31" s="79"/>
      <c r="H31" s="79"/>
      <c r="I31" s="79"/>
      <c r="J31" s="79"/>
      <c r="K31" s="79"/>
      <c r="L31" s="46"/>
      <c r="S31" s="24"/>
      <c r="T31" s="24"/>
      <c r="U31" s="24"/>
      <c r="V31" s="24"/>
      <c r="W31" s="24"/>
      <c r="X31" s="24"/>
      <c r="Y31" s="24"/>
      <c r="Z31" s="24"/>
      <c r="AA31" s="24"/>
      <c r="AB31" s="24"/>
      <c r="AC31" s="24"/>
      <c r="AD31" s="24"/>
      <c r="AE31" s="24"/>
    </row>
    <row r="32" s="26" customFormat="true" ht="25.35" hidden="false" customHeight="true" outlineLevel="0" collapsed="false">
      <c r="A32" s="24"/>
      <c r="B32" s="25"/>
      <c r="C32" s="24"/>
      <c r="D32" s="141" t="s">
        <v>37</v>
      </c>
      <c r="E32" s="24"/>
      <c r="F32" s="24"/>
      <c r="G32" s="24"/>
      <c r="H32" s="24"/>
      <c r="I32" s="24"/>
      <c r="J32" s="142" t="n">
        <f aca="false">ROUND(J131, 2)</f>
        <v>0</v>
      </c>
      <c r="K32" s="24"/>
      <c r="L32" s="46"/>
      <c r="S32" s="24"/>
      <c r="T32" s="24"/>
      <c r="U32" s="24"/>
      <c r="V32" s="24"/>
      <c r="W32" s="24"/>
      <c r="X32" s="24"/>
      <c r="Y32" s="24"/>
      <c r="Z32" s="24"/>
      <c r="AA32" s="24"/>
      <c r="AB32" s="24"/>
      <c r="AC32" s="24"/>
      <c r="AD32" s="24"/>
      <c r="AE32" s="24"/>
    </row>
    <row r="33" s="26" customFormat="true" ht="6.9" hidden="false" customHeight="true" outlineLevel="0" collapsed="false">
      <c r="A33" s="24"/>
      <c r="B33" s="25"/>
      <c r="C33" s="24"/>
      <c r="D33" s="79"/>
      <c r="E33" s="79"/>
      <c r="F33" s="79"/>
      <c r="G33" s="79"/>
      <c r="H33" s="79"/>
      <c r="I33" s="79"/>
      <c r="J33" s="79"/>
      <c r="K33" s="79"/>
      <c r="L33" s="46"/>
      <c r="S33" s="24"/>
      <c r="T33" s="24"/>
      <c r="U33" s="24"/>
      <c r="V33" s="24"/>
      <c r="W33" s="24"/>
      <c r="X33" s="24"/>
      <c r="Y33" s="24"/>
      <c r="Z33" s="24"/>
      <c r="AA33" s="24"/>
      <c r="AB33" s="24"/>
      <c r="AC33" s="24"/>
      <c r="AD33" s="24"/>
      <c r="AE33" s="24"/>
    </row>
    <row r="34" s="26" customFormat="true" ht="14.4" hidden="false" customHeight="true" outlineLevel="0" collapsed="false">
      <c r="A34" s="24"/>
      <c r="B34" s="25"/>
      <c r="C34" s="24"/>
      <c r="D34" s="24"/>
      <c r="E34" s="24"/>
      <c r="F34" s="143" t="s">
        <v>39</v>
      </c>
      <c r="G34" s="24"/>
      <c r="H34" s="24"/>
      <c r="I34" s="143" t="s">
        <v>38</v>
      </c>
      <c r="J34" s="143" t="s">
        <v>40</v>
      </c>
      <c r="K34" s="24"/>
      <c r="L34" s="46"/>
      <c r="S34" s="24"/>
      <c r="T34" s="24"/>
      <c r="U34" s="24"/>
      <c r="V34" s="24"/>
      <c r="W34" s="24"/>
      <c r="X34" s="24"/>
      <c r="Y34" s="24"/>
      <c r="Z34" s="24"/>
      <c r="AA34" s="24"/>
      <c r="AB34" s="24"/>
      <c r="AC34" s="24"/>
      <c r="AD34" s="24"/>
      <c r="AE34" s="24"/>
    </row>
    <row r="35" s="26" customFormat="true" ht="14.4" hidden="false" customHeight="true" outlineLevel="0" collapsed="false">
      <c r="A35" s="24"/>
      <c r="B35" s="25"/>
      <c r="C35" s="24"/>
      <c r="D35" s="144" t="s">
        <v>41</v>
      </c>
      <c r="E35" s="33" t="s">
        <v>42</v>
      </c>
      <c r="F35" s="145" t="n">
        <f aca="false">ROUND((SUM(BE131:BE222)),  2)</f>
        <v>0</v>
      </c>
      <c r="G35" s="146"/>
      <c r="H35" s="146"/>
      <c r="I35" s="147" t="n">
        <v>0.2</v>
      </c>
      <c r="J35" s="145" t="n">
        <f aca="false">ROUND(((SUM(BE131:BE222))*I35),  2)</f>
        <v>0</v>
      </c>
      <c r="K35" s="24"/>
      <c r="L35" s="46"/>
      <c r="S35" s="24"/>
      <c r="T35" s="24"/>
      <c r="U35" s="24"/>
      <c r="V35" s="24"/>
      <c r="W35" s="24"/>
      <c r="X35" s="24"/>
      <c r="Y35" s="24"/>
      <c r="Z35" s="24"/>
      <c r="AA35" s="24"/>
      <c r="AB35" s="24"/>
      <c r="AC35" s="24"/>
      <c r="AD35" s="24"/>
      <c r="AE35" s="24"/>
    </row>
    <row r="36" s="26" customFormat="true" ht="14.4" hidden="false" customHeight="true" outlineLevel="0" collapsed="false">
      <c r="A36" s="24"/>
      <c r="B36" s="25"/>
      <c r="C36" s="24"/>
      <c r="D36" s="24"/>
      <c r="E36" s="33" t="s">
        <v>43</v>
      </c>
      <c r="F36" s="145" t="n">
        <f aca="false">ROUND((SUM(BF131:BF222)),  2)</f>
        <v>0</v>
      </c>
      <c r="G36" s="146"/>
      <c r="H36" s="146"/>
      <c r="I36" s="147" t="n">
        <v>0.2</v>
      </c>
      <c r="J36" s="145" t="n">
        <f aca="false">ROUND(((SUM(BF131:BF222))*I36),  2)</f>
        <v>0</v>
      </c>
      <c r="K36" s="24"/>
      <c r="L36" s="46"/>
      <c r="S36" s="24"/>
      <c r="T36" s="24"/>
      <c r="U36" s="24"/>
      <c r="V36" s="24"/>
      <c r="W36" s="24"/>
      <c r="X36" s="24"/>
      <c r="Y36" s="24"/>
      <c r="Z36" s="24"/>
      <c r="AA36" s="24"/>
      <c r="AB36" s="24"/>
      <c r="AC36" s="24"/>
      <c r="AD36" s="24"/>
      <c r="AE36" s="24"/>
    </row>
    <row r="37" s="26" customFormat="true" ht="14.4" hidden="true" customHeight="true" outlineLevel="0" collapsed="false">
      <c r="A37" s="24"/>
      <c r="B37" s="25"/>
      <c r="C37" s="24"/>
      <c r="D37" s="24"/>
      <c r="E37" s="15" t="s">
        <v>44</v>
      </c>
      <c r="F37" s="148" t="n">
        <f aca="false">ROUND((SUM(BG131:BG222)),  2)</f>
        <v>0</v>
      </c>
      <c r="G37" s="24"/>
      <c r="H37" s="24"/>
      <c r="I37" s="149" t="n">
        <v>0.2</v>
      </c>
      <c r="J37" s="148" t="n">
        <f aca="false">0</f>
        <v>0</v>
      </c>
      <c r="K37" s="24"/>
      <c r="L37" s="46"/>
      <c r="S37" s="24"/>
      <c r="T37" s="24"/>
      <c r="U37" s="24"/>
      <c r="V37" s="24"/>
      <c r="W37" s="24"/>
      <c r="X37" s="24"/>
      <c r="Y37" s="24"/>
      <c r="Z37" s="24"/>
      <c r="AA37" s="24"/>
      <c r="AB37" s="24"/>
      <c r="AC37" s="24"/>
      <c r="AD37" s="24"/>
      <c r="AE37" s="24"/>
    </row>
    <row r="38" s="26" customFormat="true" ht="14.4" hidden="true" customHeight="true" outlineLevel="0" collapsed="false">
      <c r="A38" s="24"/>
      <c r="B38" s="25"/>
      <c r="C38" s="24"/>
      <c r="D38" s="24"/>
      <c r="E38" s="15" t="s">
        <v>45</v>
      </c>
      <c r="F38" s="148" t="n">
        <f aca="false">ROUND((SUM(BH131:BH222)),  2)</f>
        <v>0</v>
      </c>
      <c r="G38" s="24"/>
      <c r="H38" s="24"/>
      <c r="I38" s="149" t="n">
        <v>0.2</v>
      </c>
      <c r="J38" s="148" t="n">
        <f aca="false">0</f>
        <v>0</v>
      </c>
      <c r="K38" s="24"/>
      <c r="L38" s="46"/>
      <c r="S38" s="24"/>
      <c r="T38" s="24"/>
      <c r="U38" s="24"/>
      <c r="V38" s="24"/>
      <c r="W38" s="24"/>
      <c r="X38" s="24"/>
      <c r="Y38" s="24"/>
      <c r="Z38" s="24"/>
      <c r="AA38" s="24"/>
      <c r="AB38" s="24"/>
      <c r="AC38" s="24"/>
      <c r="AD38" s="24"/>
      <c r="AE38" s="24"/>
    </row>
    <row r="39" s="26" customFormat="true" ht="14.4" hidden="true" customHeight="true" outlineLevel="0" collapsed="false">
      <c r="A39" s="24"/>
      <c r="B39" s="25"/>
      <c r="C39" s="24"/>
      <c r="D39" s="24"/>
      <c r="E39" s="33" t="s">
        <v>46</v>
      </c>
      <c r="F39" s="145" t="n">
        <f aca="false">ROUND((SUM(BI131:BI222)),  2)</f>
        <v>0</v>
      </c>
      <c r="G39" s="146"/>
      <c r="H39" s="146"/>
      <c r="I39" s="147" t="n">
        <v>0</v>
      </c>
      <c r="J39" s="145" t="n">
        <f aca="false">0</f>
        <v>0</v>
      </c>
      <c r="K39" s="24"/>
      <c r="L39" s="46"/>
      <c r="S39" s="24"/>
      <c r="T39" s="24"/>
      <c r="U39" s="24"/>
      <c r="V39" s="24"/>
      <c r="W39" s="24"/>
      <c r="X39" s="24"/>
      <c r="Y39" s="24"/>
      <c r="Z39" s="24"/>
      <c r="AA39" s="24"/>
      <c r="AB39" s="24"/>
      <c r="AC39" s="24"/>
      <c r="AD39" s="24"/>
      <c r="AE39" s="24"/>
    </row>
    <row r="40" s="26" customFormat="true" ht="6.9" hidden="false" customHeight="true" outlineLevel="0" collapsed="false">
      <c r="A40" s="24"/>
      <c r="B40" s="25"/>
      <c r="C40" s="24"/>
      <c r="D40" s="24"/>
      <c r="E40" s="24"/>
      <c r="F40" s="24"/>
      <c r="G40" s="24"/>
      <c r="H40" s="24"/>
      <c r="I40" s="24"/>
      <c r="J40" s="24"/>
      <c r="K40" s="24"/>
      <c r="L40" s="46"/>
      <c r="S40" s="24"/>
      <c r="T40" s="24"/>
      <c r="U40" s="24"/>
      <c r="V40" s="24"/>
      <c r="W40" s="24"/>
      <c r="X40" s="24"/>
      <c r="Y40" s="24"/>
      <c r="Z40" s="24"/>
      <c r="AA40" s="24"/>
      <c r="AB40" s="24"/>
      <c r="AC40" s="24"/>
      <c r="AD40" s="24"/>
      <c r="AE40" s="24"/>
    </row>
    <row r="41" s="26" customFormat="true" ht="25.35" hidden="false" customHeight="true" outlineLevel="0" collapsed="false">
      <c r="A41" s="24"/>
      <c r="B41" s="25"/>
      <c r="C41" s="130"/>
      <c r="D41" s="150" t="s">
        <v>47</v>
      </c>
      <c r="E41" s="70"/>
      <c r="F41" s="70"/>
      <c r="G41" s="151" t="s">
        <v>48</v>
      </c>
      <c r="H41" s="152" t="s">
        <v>49</v>
      </c>
      <c r="I41" s="70"/>
      <c r="J41" s="153" t="n">
        <f aca="false">SUM(J32:J39)</f>
        <v>0</v>
      </c>
      <c r="K41" s="154"/>
      <c r="L41" s="46"/>
      <c r="S41" s="24"/>
      <c r="T41" s="24"/>
      <c r="U41" s="24"/>
      <c r="V41" s="24"/>
      <c r="W41" s="24"/>
      <c r="X41" s="24"/>
      <c r="Y41" s="24"/>
      <c r="Z41" s="24"/>
      <c r="AA41" s="24"/>
      <c r="AB41" s="24"/>
      <c r="AC41" s="24"/>
      <c r="AD41" s="24"/>
      <c r="AE41" s="24"/>
    </row>
    <row r="42" s="26" customFormat="true" ht="14.4" hidden="false" customHeight="true" outlineLevel="0" collapsed="false">
      <c r="A42" s="24"/>
      <c r="B42" s="25"/>
      <c r="C42" s="24"/>
      <c r="D42" s="24"/>
      <c r="E42" s="24"/>
      <c r="F42" s="24"/>
      <c r="G42" s="24"/>
      <c r="H42" s="24"/>
      <c r="I42" s="24"/>
      <c r="J42" s="24"/>
      <c r="K42" s="24"/>
      <c r="L42" s="46"/>
      <c r="S42" s="24"/>
      <c r="T42" s="24"/>
      <c r="U42" s="24"/>
      <c r="V42" s="24"/>
      <c r="W42" s="24"/>
      <c r="X42" s="24"/>
      <c r="Y42" s="24"/>
      <c r="Z42" s="24"/>
      <c r="AA42" s="24"/>
      <c r="AB42" s="24"/>
      <c r="AC42" s="24"/>
      <c r="AD42" s="24"/>
      <c r="AE42" s="24"/>
    </row>
    <row r="43" customFormat="false" ht="14.4" hidden="false" customHeight="true" outlineLevel="0" collapsed="false">
      <c r="B43" s="6"/>
      <c r="L43" s="6"/>
    </row>
    <row r="44" customFormat="false" ht="14.4" hidden="false" customHeight="true" outlineLevel="0" collapsed="false">
      <c r="B44" s="6"/>
      <c r="L44" s="6"/>
    </row>
    <row r="45" customFormat="false" ht="14.4" hidden="false" customHeight="true" outlineLevel="0" collapsed="false">
      <c r="B45" s="6"/>
      <c r="L45" s="6"/>
    </row>
    <row r="46" customFormat="false" ht="14.4" hidden="false" customHeight="true" outlineLevel="0" collapsed="false">
      <c r="B46" s="6"/>
      <c r="L46" s="6"/>
    </row>
    <row r="47" customFormat="false" ht="14.4" hidden="false" customHeight="true" outlineLevel="0" collapsed="false">
      <c r="B47" s="6"/>
      <c r="L47" s="6"/>
    </row>
    <row r="48" customFormat="false" ht="14.4" hidden="false" customHeight="true" outlineLevel="0" collapsed="false">
      <c r="B48" s="6"/>
      <c r="L48" s="6"/>
    </row>
    <row r="49" customFormat="false" ht="14.4" hidden="false" customHeight="true" outlineLevel="0" collapsed="false">
      <c r="B49" s="6"/>
      <c r="L49" s="6"/>
    </row>
    <row r="50" s="26" customFormat="true" ht="14.4" hidden="false" customHeight="true" outlineLevel="0" collapsed="false">
      <c r="B50" s="46"/>
      <c r="D50" s="47" t="s">
        <v>50</v>
      </c>
      <c r="E50" s="48"/>
      <c r="F50" s="48"/>
      <c r="G50" s="47" t="s">
        <v>51</v>
      </c>
      <c r="H50" s="48"/>
      <c r="I50" s="48"/>
      <c r="J50" s="48"/>
      <c r="K50" s="48"/>
      <c r="L50" s="46"/>
    </row>
    <row r="51" customFormat="false" ht="10.2" hidden="false" customHeight="false" outlineLevel="0" collapsed="false">
      <c r="B51" s="6"/>
      <c r="L51" s="6"/>
    </row>
    <row r="52" customFormat="false" ht="10.2" hidden="false" customHeight="false" outlineLevel="0" collapsed="false">
      <c r="B52" s="6"/>
      <c r="L52" s="6"/>
    </row>
    <row r="53" customFormat="false" ht="10.2" hidden="false" customHeight="false" outlineLevel="0" collapsed="false">
      <c r="B53" s="6"/>
      <c r="L53" s="6"/>
    </row>
    <row r="54" customFormat="false" ht="10.2" hidden="false" customHeight="false" outlineLevel="0" collapsed="false">
      <c r="B54" s="6"/>
      <c r="L54" s="6"/>
    </row>
    <row r="55" customFormat="false" ht="10.2" hidden="false" customHeight="false" outlineLevel="0" collapsed="false">
      <c r="B55" s="6"/>
      <c r="L55" s="6"/>
    </row>
    <row r="56" customFormat="false" ht="10.2" hidden="false" customHeight="false" outlineLevel="0" collapsed="false">
      <c r="B56" s="6"/>
      <c r="L56" s="6"/>
    </row>
    <row r="57" customFormat="false" ht="10.2" hidden="false" customHeight="false" outlineLevel="0" collapsed="false">
      <c r="B57" s="6"/>
      <c r="L57" s="6"/>
    </row>
    <row r="58" customFormat="false" ht="10.2" hidden="false" customHeight="false" outlineLevel="0" collapsed="false">
      <c r="B58" s="6"/>
      <c r="L58" s="6"/>
    </row>
    <row r="59" customFormat="false" ht="10.2" hidden="false" customHeight="false" outlineLevel="0" collapsed="false">
      <c r="B59" s="6"/>
      <c r="L59" s="6"/>
    </row>
    <row r="60" customFormat="false" ht="10.2" hidden="false" customHeight="false" outlineLevel="0" collapsed="false">
      <c r="B60" s="6"/>
      <c r="L60" s="6"/>
    </row>
    <row r="61" s="26" customFormat="true" ht="13.2" hidden="false" customHeight="false" outlineLevel="0" collapsed="false">
      <c r="A61" s="24"/>
      <c r="B61" s="25"/>
      <c r="C61" s="24"/>
      <c r="D61" s="49" t="s">
        <v>52</v>
      </c>
      <c r="E61" s="28"/>
      <c r="F61" s="155" t="s">
        <v>53</v>
      </c>
      <c r="G61" s="49" t="s">
        <v>52</v>
      </c>
      <c r="H61" s="28"/>
      <c r="I61" s="28"/>
      <c r="J61" s="156" t="s">
        <v>53</v>
      </c>
      <c r="K61" s="28"/>
      <c r="L61" s="46"/>
      <c r="S61" s="24"/>
      <c r="T61" s="24"/>
      <c r="U61" s="24"/>
      <c r="V61" s="24"/>
      <c r="W61" s="24"/>
      <c r="X61" s="24"/>
      <c r="Y61" s="24"/>
      <c r="Z61" s="24"/>
      <c r="AA61" s="24"/>
      <c r="AB61" s="24"/>
      <c r="AC61" s="24"/>
      <c r="AD61" s="24"/>
      <c r="AE61" s="24"/>
    </row>
    <row r="62" customFormat="false" ht="10.2" hidden="false" customHeight="false" outlineLevel="0" collapsed="false">
      <c r="B62" s="6"/>
      <c r="L62" s="6"/>
    </row>
    <row r="63" customFormat="false" ht="10.2" hidden="false" customHeight="false" outlineLevel="0" collapsed="false">
      <c r="B63" s="6"/>
      <c r="L63" s="6"/>
    </row>
    <row r="64" customFormat="false" ht="10.2" hidden="false" customHeight="false" outlineLevel="0" collapsed="false">
      <c r="B64" s="6"/>
      <c r="L64" s="6"/>
    </row>
    <row r="65" s="26" customFormat="true" ht="13.2" hidden="false" customHeight="false" outlineLevel="0" collapsed="false">
      <c r="A65" s="24"/>
      <c r="B65" s="25"/>
      <c r="C65" s="24"/>
      <c r="D65" s="47" t="s">
        <v>54</v>
      </c>
      <c r="E65" s="50"/>
      <c r="F65" s="50"/>
      <c r="G65" s="47" t="s">
        <v>55</v>
      </c>
      <c r="H65" s="50"/>
      <c r="I65" s="50"/>
      <c r="J65" s="50"/>
      <c r="K65" s="50"/>
      <c r="L65" s="46"/>
      <c r="S65" s="24"/>
      <c r="T65" s="24"/>
      <c r="U65" s="24"/>
      <c r="V65" s="24"/>
      <c r="W65" s="24"/>
      <c r="X65" s="24"/>
      <c r="Y65" s="24"/>
      <c r="Z65" s="24"/>
      <c r="AA65" s="24"/>
      <c r="AB65" s="24"/>
      <c r="AC65" s="24"/>
      <c r="AD65" s="24"/>
      <c r="AE65" s="24"/>
    </row>
    <row r="66" customFormat="false" ht="10.2" hidden="false" customHeight="false" outlineLevel="0" collapsed="false">
      <c r="B66" s="6"/>
      <c r="L66" s="6"/>
    </row>
    <row r="67" customFormat="false" ht="10.2" hidden="false" customHeight="false" outlineLevel="0" collapsed="false">
      <c r="B67" s="6"/>
      <c r="L67" s="6"/>
    </row>
    <row r="68" customFormat="false" ht="10.2" hidden="false" customHeight="false" outlineLevel="0" collapsed="false">
      <c r="B68" s="6"/>
      <c r="L68" s="6"/>
    </row>
    <row r="69" customFormat="false" ht="10.2" hidden="false" customHeight="false" outlineLevel="0" collapsed="false">
      <c r="B69" s="6"/>
      <c r="L69" s="6"/>
    </row>
    <row r="70" customFormat="false" ht="10.2" hidden="false" customHeight="false" outlineLevel="0" collapsed="false">
      <c r="B70" s="6"/>
      <c r="L70" s="6"/>
    </row>
    <row r="71" customFormat="false" ht="10.2" hidden="false" customHeight="false" outlineLevel="0" collapsed="false">
      <c r="B71" s="6"/>
      <c r="L71" s="6"/>
    </row>
    <row r="72" customFormat="false" ht="10.2" hidden="false" customHeight="false" outlineLevel="0" collapsed="false">
      <c r="B72" s="6"/>
      <c r="L72" s="6"/>
    </row>
    <row r="73" customFormat="false" ht="10.2" hidden="false" customHeight="false" outlineLevel="0" collapsed="false">
      <c r="B73" s="6"/>
      <c r="L73" s="6"/>
    </row>
    <row r="74" customFormat="false" ht="10.2" hidden="false" customHeight="false" outlineLevel="0" collapsed="false">
      <c r="B74" s="6"/>
      <c r="L74" s="6"/>
    </row>
    <row r="75" customFormat="false" ht="10.2" hidden="false" customHeight="false" outlineLevel="0" collapsed="false">
      <c r="B75" s="6"/>
      <c r="L75" s="6"/>
    </row>
    <row r="76" s="26" customFormat="true" ht="13.2" hidden="false" customHeight="false" outlineLevel="0" collapsed="false">
      <c r="A76" s="24"/>
      <c r="B76" s="25"/>
      <c r="C76" s="24"/>
      <c r="D76" s="49" t="s">
        <v>52</v>
      </c>
      <c r="E76" s="28"/>
      <c r="F76" s="155" t="s">
        <v>53</v>
      </c>
      <c r="G76" s="49" t="s">
        <v>52</v>
      </c>
      <c r="H76" s="28"/>
      <c r="I76" s="28"/>
      <c r="J76" s="156" t="s">
        <v>53</v>
      </c>
      <c r="K76" s="28"/>
      <c r="L76" s="46"/>
      <c r="S76" s="24"/>
      <c r="T76" s="24"/>
      <c r="U76" s="24"/>
      <c r="V76" s="24"/>
      <c r="W76" s="24"/>
      <c r="X76" s="24"/>
      <c r="Y76" s="24"/>
      <c r="Z76" s="24"/>
      <c r="AA76" s="24"/>
      <c r="AB76" s="24"/>
      <c r="AC76" s="24"/>
      <c r="AD76" s="24"/>
      <c r="AE76" s="24"/>
    </row>
    <row r="77" s="26" customFormat="true" ht="14.4" hidden="false" customHeight="true" outlineLevel="0" collapsed="false">
      <c r="A77" s="24"/>
      <c r="B77" s="51"/>
      <c r="C77" s="52"/>
      <c r="D77" s="52"/>
      <c r="E77" s="52"/>
      <c r="F77" s="52"/>
      <c r="G77" s="52"/>
      <c r="H77" s="52"/>
      <c r="I77" s="52"/>
      <c r="J77" s="52"/>
      <c r="K77" s="52"/>
      <c r="L77" s="46"/>
      <c r="S77" s="24"/>
      <c r="T77" s="24"/>
      <c r="U77" s="24"/>
      <c r="V77" s="24"/>
      <c r="W77" s="24"/>
      <c r="X77" s="24"/>
      <c r="Y77" s="24"/>
      <c r="Z77" s="24"/>
      <c r="AA77" s="24"/>
      <c r="AB77" s="24"/>
      <c r="AC77" s="24"/>
      <c r="AD77" s="24"/>
      <c r="AE77" s="24"/>
    </row>
    <row r="81" s="26" customFormat="true" ht="6.9" hidden="false" customHeight="true" outlineLevel="0" collapsed="false">
      <c r="A81" s="24"/>
      <c r="B81" s="53"/>
      <c r="C81" s="54"/>
      <c r="D81" s="54"/>
      <c r="E81" s="54"/>
      <c r="F81" s="54"/>
      <c r="G81" s="54"/>
      <c r="H81" s="54"/>
      <c r="I81" s="54"/>
      <c r="J81" s="54"/>
      <c r="K81" s="54"/>
      <c r="L81" s="46"/>
      <c r="S81" s="24"/>
      <c r="T81" s="24"/>
      <c r="U81" s="24"/>
      <c r="V81" s="24"/>
      <c r="W81" s="24"/>
      <c r="X81" s="24"/>
      <c r="Y81" s="24"/>
      <c r="Z81" s="24"/>
      <c r="AA81" s="24"/>
      <c r="AB81" s="24"/>
      <c r="AC81" s="24"/>
      <c r="AD81" s="24"/>
      <c r="AE81" s="24"/>
    </row>
    <row r="82" s="26" customFormat="true" ht="24.9" hidden="false" customHeight="true" outlineLevel="0" collapsed="false">
      <c r="A82" s="24"/>
      <c r="B82" s="25"/>
      <c r="C82" s="7" t="s">
        <v>112</v>
      </c>
      <c r="D82" s="24"/>
      <c r="E82" s="24"/>
      <c r="F82" s="24"/>
      <c r="G82" s="24"/>
      <c r="H82" s="24"/>
      <c r="I82" s="24"/>
      <c r="J82" s="24"/>
      <c r="K82" s="24"/>
      <c r="L82" s="46"/>
      <c r="S82" s="24"/>
      <c r="T82" s="24"/>
      <c r="U82" s="24"/>
      <c r="V82" s="24"/>
      <c r="W82" s="24"/>
      <c r="X82" s="24"/>
      <c r="Y82" s="24"/>
      <c r="Z82" s="24"/>
      <c r="AA82" s="24"/>
      <c r="AB82" s="24"/>
      <c r="AC82" s="24"/>
      <c r="AD82" s="24"/>
      <c r="AE82" s="24"/>
    </row>
    <row r="83" s="26" customFormat="true" ht="6.9" hidden="false" customHeight="true" outlineLevel="0" collapsed="false">
      <c r="A83" s="24"/>
      <c r="B83" s="25"/>
      <c r="C83" s="24"/>
      <c r="D83" s="24"/>
      <c r="E83" s="24"/>
      <c r="F83" s="24"/>
      <c r="G83" s="24"/>
      <c r="H83" s="24"/>
      <c r="I83" s="24"/>
      <c r="J83" s="24"/>
      <c r="K83" s="24"/>
      <c r="L83" s="46"/>
      <c r="S83" s="24"/>
      <c r="T83" s="24"/>
      <c r="U83" s="24"/>
      <c r="V83" s="24"/>
      <c r="W83" s="24"/>
      <c r="X83" s="24"/>
      <c r="Y83" s="24"/>
      <c r="Z83" s="24"/>
      <c r="AA83" s="24"/>
      <c r="AB83" s="24"/>
      <c r="AC83" s="24"/>
      <c r="AD83" s="24"/>
      <c r="AE83" s="24"/>
    </row>
    <row r="84" s="26" customFormat="true" ht="12" hidden="false" customHeight="true" outlineLevel="0" collapsed="false">
      <c r="A84" s="24"/>
      <c r="B84" s="25"/>
      <c r="C84" s="15" t="s">
        <v>14</v>
      </c>
      <c r="D84" s="24"/>
      <c r="E84" s="24"/>
      <c r="F84" s="24"/>
      <c r="G84" s="24"/>
      <c r="H84" s="24"/>
      <c r="I84" s="24"/>
      <c r="J84" s="24"/>
      <c r="K84" s="24"/>
      <c r="L84" s="46"/>
      <c r="S84" s="24"/>
      <c r="T84" s="24"/>
      <c r="U84" s="24"/>
      <c r="V84" s="24"/>
      <c r="W84" s="24"/>
      <c r="X84" s="24"/>
      <c r="Y84" s="24"/>
      <c r="Z84" s="24"/>
      <c r="AA84" s="24"/>
      <c r="AB84" s="24"/>
      <c r="AC84" s="24"/>
      <c r="AD84" s="24"/>
      <c r="AE84" s="24"/>
    </row>
    <row r="85" s="26" customFormat="true" ht="27" hidden="false" customHeight="true" outlineLevel="0" collapsed="false">
      <c r="A85" s="24"/>
      <c r="B85" s="25"/>
      <c r="C85" s="24"/>
      <c r="D85" s="24"/>
      <c r="E85" s="133" t="str">
        <f aca="false">E7</f>
        <v>Stavebné úpravy špeciálnej základnej školy s materskou školou, Žilina - Vlčince</v>
      </c>
      <c r="F85" s="133"/>
      <c r="G85" s="133"/>
      <c r="H85" s="133"/>
      <c r="I85" s="24"/>
      <c r="J85" s="24"/>
      <c r="K85" s="24"/>
      <c r="L85" s="46"/>
      <c r="S85" s="24"/>
      <c r="T85" s="24"/>
      <c r="U85" s="24"/>
      <c r="V85" s="24"/>
      <c r="W85" s="24"/>
      <c r="X85" s="24"/>
      <c r="Y85" s="24"/>
      <c r="Z85" s="24"/>
      <c r="AA85" s="24"/>
      <c r="AB85" s="24"/>
      <c r="AC85" s="24"/>
      <c r="AD85" s="24"/>
      <c r="AE85" s="24"/>
    </row>
    <row r="86" customFormat="false" ht="12" hidden="false" customHeight="true" outlineLevel="0" collapsed="false">
      <c r="B86" s="6"/>
      <c r="C86" s="15" t="s">
        <v>108</v>
      </c>
      <c r="L86" s="6"/>
    </row>
    <row r="87" s="26" customFormat="true" ht="14.4" hidden="false" customHeight="true" outlineLevel="0" collapsed="false">
      <c r="A87" s="24"/>
      <c r="B87" s="25"/>
      <c r="C87" s="24"/>
      <c r="D87" s="24"/>
      <c r="E87" s="133" t="s">
        <v>109</v>
      </c>
      <c r="F87" s="133"/>
      <c r="G87" s="133"/>
      <c r="H87" s="133"/>
      <c r="I87" s="24"/>
      <c r="J87" s="24"/>
      <c r="K87" s="24"/>
      <c r="L87" s="46"/>
      <c r="S87" s="24"/>
      <c r="T87" s="24"/>
      <c r="U87" s="24"/>
      <c r="V87" s="24"/>
      <c r="W87" s="24"/>
      <c r="X87" s="24"/>
      <c r="Y87" s="24"/>
      <c r="Z87" s="24"/>
      <c r="AA87" s="24"/>
      <c r="AB87" s="24"/>
      <c r="AC87" s="24"/>
      <c r="AD87" s="24"/>
      <c r="AE87" s="24"/>
    </row>
    <row r="88" s="26" customFormat="true" ht="12" hidden="false" customHeight="true" outlineLevel="0" collapsed="false">
      <c r="A88" s="24"/>
      <c r="B88" s="25"/>
      <c r="C88" s="15" t="s">
        <v>110</v>
      </c>
      <c r="D88" s="24"/>
      <c r="E88" s="24"/>
      <c r="F88" s="24"/>
      <c r="G88" s="24"/>
      <c r="H88" s="24"/>
      <c r="I88" s="24"/>
      <c r="J88" s="24"/>
      <c r="K88" s="24"/>
      <c r="L88" s="46"/>
      <c r="S88" s="24"/>
      <c r="T88" s="24"/>
      <c r="U88" s="24"/>
      <c r="V88" s="24"/>
      <c r="W88" s="24"/>
      <c r="X88" s="24"/>
      <c r="Y88" s="24"/>
      <c r="Z88" s="24"/>
      <c r="AA88" s="24"/>
      <c r="AB88" s="24"/>
      <c r="AC88" s="24"/>
      <c r="AD88" s="24"/>
      <c r="AE88" s="24"/>
    </row>
    <row r="89" s="26" customFormat="true" ht="15.6" hidden="false" customHeight="true" outlineLevel="0" collapsed="false">
      <c r="A89" s="24"/>
      <c r="B89" s="25"/>
      <c r="C89" s="24"/>
      <c r="D89" s="24"/>
      <c r="E89" s="134" t="str">
        <f aca="false">E11</f>
        <v>b - zdravotechnika</v>
      </c>
      <c r="F89" s="134"/>
      <c r="G89" s="134"/>
      <c r="H89" s="134"/>
      <c r="I89" s="24"/>
      <c r="J89" s="24"/>
      <c r="K89" s="24"/>
      <c r="L89" s="46"/>
      <c r="S89" s="24"/>
      <c r="T89" s="24"/>
      <c r="U89" s="24"/>
      <c r="V89" s="24"/>
      <c r="W89" s="24"/>
      <c r="X89" s="24"/>
      <c r="Y89" s="24"/>
      <c r="Z89" s="24"/>
      <c r="AA89" s="24"/>
      <c r="AB89" s="24"/>
      <c r="AC89" s="24"/>
      <c r="AD89" s="24"/>
      <c r="AE89" s="24"/>
    </row>
    <row r="90" s="26" customFormat="true" ht="6.9" hidden="false" customHeight="true" outlineLevel="0" collapsed="false">
      <c r="A90" s="24"/>
      <c r="B90" s="25"/>
      <c r="C90" s="24"/>
      <c r="D90" s="24"/>
      <c r="E90" s="24"/>
      <c r="F90" s="24"/>
      <c r="G90" s="24"/>
      <c r="H90" s="24"/>
      <c r="I90" s="24"/>
      <c r="J90" s="24"/>
      <c r="K90" s="24"/>
      <c r="L90" s="46"/>
      <c r="S90" s="24"/>
      <c r="T90" s="24"/>
      <c r="U90" s="24"/>
      <c r="V90" s="24"/>
      <c r="W90" s="24"/>
      <c r="X90" s="24"/>
      <c r="Y90" s="24"/>
      <c r="Z90" s="24"/>
      <c r="AA90" s="24"/>
      <c r="AB90" s="24"/>
      <c r="AC90" s="24"/>
      <c r="AD90" s="24"/>
      <c r="AE90" s="24"/>
    </row>
    <row r="91" s="26" customFormat="true" ht="12" hidden="false" customHeight="true" outlineLevel="0" collapsed="false">
      <c r="A91" s="24"/>
      <c r="B91" s="25"/>
      <c r="C91" s="15" t="s">
        <v>18</v>
      </c>
      <c r="D91" s="24"/>
      <c r="E91" s="24"/>
      <c r="F91" s="16" t="str">
        <f aca="false">F14</f>
        <v>Žilina - Vlčince</v>
      </c>
      <c r="G91" s="24"/>
      <c r="H91" s="24"/>
      <c r="I91" s="15" t="s">
        <v>20</v>
      </c>
      <c r="J91" s="135" t="str">
        <f aca="false">IF(J14="","",J14)</f>
        <v>21. 9. 2022</v>
      </c>
      <c r="K91" s="24"/>
      <c r="L91" s="46"/>
      <c r="S91" s="24"/>
      <c r="T91" s="24"/>
      <c r="U91" s="24"/>
      <c r="V91" s="24"/>
      <c r="W91" s="24"/>
      <c r="X91" s="24"/>
      <c r="Y91" s="24"/>
      <c r="Z91" s="24"/>
      <c r="AA91" s="24"/>
      <c r="AB91" s="24"/>
      <c r="AC91" s="24"/>
      <c r="AD91" s="24"/>
      <c r="AE91" s="24"/>
    </row>
    <row r="92" s="26" customFormat="true" ht="6.9" hidden="false" customHeight="true" outlineLevel="0" collapsed="false">
      <c r="A92" s="24"/>
      <c r="B92" s="25"/>
      <c r="C92" s="24"/>
      <c r="D92" s="24"/>
      <c r="E92" s="24"/>
      <c r="F92" s="24"/>
      <c r="G92" s="24"/>
      <c r="H92" s="24"/>
      <c r="I92" s="24"/>
      <c r="J92" s="24"/>
      <c r="K92" s="24"/>
      <c r="L92" s="46"/>
      <c r="S92" s="24"/>
      <c r="T92" s="24"/>
      <c r="U92" s="24"/>
      <c r="V92" s="24"/>
      <c r="W92" s="24"/>
      <c r="X92" s="24"/>
      <c r="Y92" s="24"/>
      <c r="Z92" s="24"/>
      <c r="AA92" s="24"/>
      <c r="AB92" s="24"/>
      <c r="AC92" s="24"/>
      <c r="AD92" s="24"/>
      <c r="AE92" s="24"/>
    </row>
    <row r="93" s="26" customFormat="true" ht="15.6" hidden="false" customHeight="true" outlineLevel="0" collapsed="false">
      <c r="A93" s="24"/>
      <c r="B93" s="25"/>
      <c r="C93" s="15" t="s">
        <v>22</v>
      </c>
      <c r="D93" s="24"/>
      <c r="E93" s="24"/>
      <c r="F93" s="16" t="str">
        <f aca="false">E17</f>
        <v>Špeciálna ZŠ a MŠ, Vojtaššáka 13, Žilina</v>
      </c>
      <c r="G93" s="24"/>
      <c r="H93" s="24"/>
      <c r="I93" s="15" t="s">
        <v>28</v>
      </c>
      <c r="J93" s="157" t="str">
        <f aca="false">E23</f>
        <v>Ing. Ivana Majčinová</v>
      </c>
      <c r="K93" s="24"/>
      <c r="L93" s="46"/>
      <c r="S93" s="24"/>
      <c r="T93" s="24"/>
      <c r="U93" s="24"/>
      <c r="V93" s="24"/>
      <c r="W93" s="24"/>
      <c r="X93" s="24"/>
      <c r="Y93" s="24"/>
      <c r="Z93" s="24"/>
      <c r="AA93" s="24"/>
      <c r="AB93" s="24"/>
      <c r="AC93" s="24"/>
      <c r="AD93" s="24"/>
      <c r="AE93" s="24"/>
    </row>
    <row r="94" s="26" customFormat="true" ht="15.6" hidden="false" customHeight="true" outlineLevel="0" collapsed="false">
      <c r="A94" s="24"/>
      <c r="B94" s="25"/>
      <c r="C94" s="15" t="s">
        <v>26</v>
      </c>
      <c r="D94" s="24"/>
      <c r="E94" s="24"/>
      <c r="F94" s="16" t="str">
        <f aca="false">IF(E20="","",E20)</f>
        <v>Vyplň údaj</v>
      </c>
      <c r="G94" s="24"/>
      <c r="H94" s="24"/>
      <c r="I94" s="15" t="s">
        <v>31</v>
      </c>
      <c r="J94" s="157" t="str">
        <f aca="false">E26</f>
        <v>Miroslav Holeš</v>
      </c>
      <c r="K94" s="24"/>
      <c r="L94" s="46"/>
      <c r="S94" s="24"/>
      <c r="T94" s="24"/>
      <c r="U94" s="24"/>
      <c r="V94" s="24"/>
      <c r="W94" s="24"/>
      <c r="X94" s="24"/>
      <c r="Y94" s="24"/>
      <c r="Z94" s="24"/>
      <c r="AA94" s="24"/>
      <c r="AB94" s="24"/>
      <c r="AC94" s="24"/>
      <c r="AD94" s="24"/>
      <c r="AE94" s="24"/>
    </row>
    <row r="95" s="26" customFormat="true" ht="10.35" hidden="false" customHeight="true" outlineLevel="0" collapsed="false">
      <c r="A95" s="24"/>
      <c r="B95" s="25"/>
      <c r="C95" s="24"/>
      <c r="D95" s="24"/>
      <c r="E95" s="24"/>
      <c r="F95" s="24"/>
      <c r="G95" s="24"/>
      <c r="H95" s="24"/>
      <c r="I95" s="24"/>
      <c r="J95" s="24"/>
      <c r="K95" s="24"/>
      <c r="L95" s="46"/>
      <c r="S95" s="24"/>
      <c r="T95" s="24"/>
      <c r="U95" s="24"/>
      <c r="V95" s="24"/>
      <c r="W95" s="24"/>
      <c r="X95" s="24"/>
      <c r="Y95" s="24"/>
      <c r="Z95" s="24"/>
      <c r="AA95" s="24"/>
      <c r="AB95" s="24"/>
      <c r="AC95" s="24"/>
      <c r="AD95" s="24"/>
      <c r="AE95" s="24"/>
    </row>
    <row r="96" s="26" customFormat="true" ht="29.25" hidden="false" customHeight="true" outlineLevel="0" collapsed="false">
      <c r="A96" s="24"/>
      <c r="B96" s="25"/>
      <c r="C96" s="158" t="s">
        <v>113</v>
      </c>
      <c r="D96" s="130"/>
      <c r="E96" s="130"/>
      <c r="F96" s="130"/>
      <c r="G96" s="130"/>
      <c r="H96" s="130"/>
      <c r="I96" s="130"/>
      <c r="J96" s="159" t="s">
        <v>114</v>
      </c>
      <c r="K96" s="130"/>
      <c r="L96" s="46"/>
      <c r="S96" s="24"/>
      <c r="T96" s="24"/>
      <c r="U96" s="24"/>
      <c r="V96" s="24"/>
      <c r="W96" s="24"/>
      <c r="X96" s="24"/>
      <c r="Y96" s="24"/>
      <c r="Z96" s="24"/>
      <c r="AA96" s="24"/>
      <c r="AB96" s="24"/>
      <c r="AC96" s="24"/>
      <c r="AD96" s="24"/>
      <c r="AE96" s="24"/>
    </row>
    <row r="97" s="26" customFormat="true" ht="10.35" hidden="false" customHeight="true" outlineLevel="0" collapsed="false">
      <c r="A97" s="24"/>
      <c r="B97" s="25"/>
      <c r="C97" s="24"/>
      <c r="D97" s="24"/>
      <c r="E97" s="24"/>
      <c r="F97" s="24"/>
      <c r="G97" s="24"/>
      <c r="H97" s="24"/>
      <c r="I97" s="24"/>
      <c r="J97" s="24"/>
      <c r="K97" s="24"/>
      <c r="L97" s="46"/>
      <c r="S97" s="24"/>
      <c r="T97" s="24"/>
      <c r="U97" s="24"/>
      <c r="V97" s="24"/>
      <c r="W97" s="24"/>
      <c r="X97" s="24"/>
      <c r="Y97" s="24"/>
      <c r="Z97" s="24"/>
      <c r="AA97" s="24"/>
      <c r="AB97" s="24"/>
      <c r="AC97" s="24"/>
      <c r="AD97" s="24"/>
      <c r="AE97" s="24"/>
    </row>
    <row r="98" s="26" customFormat="true" ht="22.8" hidden="false" customHeight="true" outlineLevel="0" collapsed="false">
      <c r="A98" s="24"/>
      <c r="B98" s="25"/>
      <c r="C98" s="160" t="s">
        <v>115</v>
      </c>
      <c r="D98" s="24"/>
      <c r="E98" s="24"/>
      <c r="F98" s="24"/>
      <c r="G98" s="24"/>
      <c r="H98" s="24"/>
      <c r="I98" s="24"/>
      <c r="J98" s="142" t="n">
        <f aca="false">J131</f>
        <v>0</v>
      </c>
      <c r="K98" s="24"/>
      <c r="L98" s="46"/>
      <c r="S98" s="24"/>
      <c r="T98" s="24"/>
      <c r="U98" s="24"/>
      <c r="V98" s="24"/>
      <c r="W98" s="24"/>
      <c r="X98" s="24"/>
      <c r="Y98" s="24"/>
      <c r="Z98" s="24"/>
      <c r="AA98" s="24"/>
      <c r="AB98" s="24"/>
      <c r="AC98" s="24"/>
      <c r="AD98" s="24"/>
      <c r="AE98" s="24"/>
      <c r="AU98" s="3" t="s">
        <v>116</v>
      </c>
    </row>
    <row r="99" s="161" customFormat="true" ht="24.9" hidden="false" customHeight="true" outlineLevel="0" collapsed="false">
      <c r="B99" s="162"/>
      <c r="D99" s="163" t="s">
        <v>117</v>
      </c>
      <c r="E99" s="164"/>
      <c r="F99" s="164"/>
      <c r="G99" s="164"/>
      <c r="H99" s="164"/>
      <c r="I99" s="164"/>
      <c r="J99" s="165" t="n">
        <f aca="false">J132</f>
        <v>0</v>
      </c>
      <c r="L99" s="162"/>
    </row>
    <row r="100" s="108" customFormat="true" ht="19.95" hidden="false" customHeight="true" outlineLevel="0" collapsed="false">
      <c r="B100" s="166"/>
      <c r="D100" s="167" t="s">
        <v>807</v>
      </c>
      <c r="E100" s="168"/>
      <c r="F100" s="168"/>
      <c r="G100" s="168"/>
      <c r="H100" s="168"/>
      <c r="I100" s="168"/>
      <c r="J100" s="169" t="n">
        <f aca="false">J133</f>
        <v>0</v>
      </c>
      <c r="L100" s="166"/>
    </row>
    <row r="101" s="108" customFormat="true" ht="19.95" hidden="false" customHeight="true" outlineLevel="0" collapsed="false">
      <c r="B101" s="166"/>
      <c r="D101" s="167" t="s">
        <v>119</v>
      </c>
      <c r="E101" s="168"/>
      <c r="F101" s="168"/>
      <c r="G101" s="168"/>
      <c r="H101" s="168"/>
      <c r="I101" s="168"/>
      <c r="J101" s="169" t="n">
        <f aca="false">J142</f>
        <v>0</v>
      </c>
      <c r="L101" s="166"/>
    </row>
    <row r="102" s="108" customFormat="true" ht="19.95" hidden="false" customHeight="true" outlineLevel="0" collapsed="false">
      <c r="B102" s="166"/>
      <c r="D102" s="167" t="s">
        <v>808</v>
      </c>
      <c r="E102" s="168"/>
      <c r="F102" s="168"/>
      <c r="G102" s="168"/>
      <c r="H102" s="168"/>
      <c r="I102" s="168"/>
      <c r="J102" s="169" t="n">
        <f aca="false">J144</f>
        <v>0</v>
      </c>
      <c r="L102" s="166"/>
    </row>
    <row r="103" s="108" customFormat="true" ht="19.95" hidden="false" customHeight="true" outlineLevel="0" collapsed="false">
      <c r="B103" s="166"/>
      <c r="D103" s="167" t="s">
        <v>122</v>
      </c>
      <c r="E103" s="168"/>
      <c r="F103" s="168"/>
      <c r="G103" s="168"/>
      <c r="H103" s="168"/>
      <c r="I103" s="168"/>
      <c r="J103" s="169" t="n">
        <f aca="false">J151</f>
        <v>0</v>
      </c>
      <c r="L103" s="166"/>
    </row>
    <row r="104" s="161" customFormat="true" ht="24.9" hidden="false" customHeight="true" outlineLevel="0" collapsed="false">
      <c r="B104" s="162"/>
      <c r="D104" s="163" t="s">
        <v>123</v>
      </c>
      <c r="E104" s="164"/>
      <c r="F104" s="164"/>
      <c r="G104" s="164"/>
      <c r="H104" s="164"/>
      <c r="I104" s="164"/>
      <c r="J104" s="165" t="n">
        <f aca="false">J153</f>
        <v>0</v>
      </c>
      <c r="L104" s="162"/>
    </row>
    <row r="105" s="108" customFormat="true" ht="19.95" hidden="false" customHeight="true" outlineLevel="0" collapsed="false">
      <c r="B105" s="166"/>
      <c r="D105" s="167" t="s">
        <v>125</v>
      </c>
      <c r="E105" s="168"/>
      <c r="F105" s="168"/>
      <c r="G105" s="168"/>
      <c r="H105" s="168"/>
      <c r="I105" s="168"/>
      <c r="J105" s="169" t="n">
        <f aca="false">J154</f>
        <v>0</v>
      </c>
      <c r="L105" s="166"/>
    </row>
    <row r="106" s="108" customFormat="true" ht="19.95" hidden="false" customHeight="true" outlineLevel="0" collapsed="false">
      <c r="B106" s="166"/>
      <c r="D106" s="167" t="s">
        <v>809</v>
      </c>
      <c r="E106" s="168"/>
      <c r="F106" s="168"/>
      <c r="G106" s="168"/>
      <c r="H106" s="168"/>
      <c r="I106" s="168"/>
      <c r="J106" s="169" t="n">
        <f aca="false">J159</f>
        <v>0</v>
      </c>
      <c r="L106" s="166"/>
    </row>
    <row r="107" s="108" customFormat="true" ht="19.95" hidden="false" customHeight="true" outlineLevel="0" collapsed="false">
      <c r="B107" s="166"/>
      <c r="D107" s="167" t="s">
        <v>810</v>
      </c>
      <c r="E107" s="168"/>
      <c r="F107" s="168"/>
      <c r="G107" s="168"/>
      <c r="H107" s="168"/>
      <c r="I107" s="168"/>
      <c r="J107" s="169" t="n">
        <f aca="false">J174</f>
        <v>0</v>
      </c>
      <c r="L107" s="166"/>
    </row>
    <row r="108" s="108" customFormat="true" ht="19.95" hidden="false" customHeight="true" outlineLevel="0" collapsed="false">
      <c r="B108" s="166"/>
      <c r="D108" s="167" t="s">
        <v>126</v>
      </c>
      <c r="E108" s="168"/>
      <c r="F108" s="168"/>
      <c r="G108" s="168"/>
      <c r="H108" s="168"/>
      <c r="I108" s="168"/>
      <c r="J108" s="169" t="n">
        <f aca="false">J186</f>
        <v>0</v>
      </c>
      <c r="L108" s="166"/>
    </row>
    <row r="109" s="108" customFormat="true" ht="19.95" hidden="false" customHeight="true" outlineLevel="0" collapsed="false">
      <c r="B109" s="166"/>
      <c r="D109" s="167" t="s">
        <v>133</v>
      </c>
      <c r="E109" s="168"/>
      <c r="F109" s="168"/>
      <c r="G109" s="168"/>
      <c r="H109" s="168"/>
      <c r="I109" s="168"/>
      <c r="J109" s="169" t="n">
        <f aca="false">J219</f>
        <v>0</v>
      </c>
      <c r="L109" s="166"/>
    </row>
    <row r="110" s="26" customFormat="true" ht="21.75" hidden="false" customHeight="true" outlineLevel="0" collapsed="false">
      <c r="A110" s="24"/>
      <c r="B110" s="25"/>
      <c r="C110" s="24"/>
      <c r="D110" s="24"/>
      <c r="E110" s="24"/>
      <c r="F110" s="24"/>
      <c r="G110" s="24"/>
      <c r="H110" s="24"/>
      <c r="I110" s="24"/>
      <c r="J110" s="24"/>
      <c r="K110" s="24"/>
      <c r="L110" s="46"/>
      <c r="S110" s="24"/>
      <c r="T110" s="24"/>
      <c r="U110" s="24"/>
      <c r="V110" s="24"/>
      <c r="W110" s="24"/>
      <c r="X110" s="24"/>
      <c r="Y110" s="24"/>
      <c r="Z110" s="24"/>
      <c r="AA110" s="24"/>
      <c r="AB110" s="24"/>
      <c r="AC110" s="24"/>
      <c r="AD110" s="24"/>
      <c r="AE110" s="24"/>
    </row>
    <row r="111" s="26" customFormat="true" ht="6.9" hidden="false" customHeight="true" outlineLevel="0" collapsed="false">
      <c r="A111" s="24"/>
      <c r="B111" s="51"/>
      <c r="C111" s="52"/>
      <c r="D111" s="52"/>
      <c r="E111" s="52"/>
      <c r="F111" s="52"/>
      <c r="G111" s="52"/>
      <c r="H111" s="52"/>
      <c r="I111" s="52"/>
      <c r="J111" s="52"/>
      <c r="K111" s="52"/>
      <c r="L111" s="46"/>
      <c r="S111" s="24"/>
      <c r="T111" s="24"/>
      <c r="U111" s="24"/>
      <c r="V111" s="24"/>
      <c r="W111" s="24"/>
      <c r="X111" s="24"/>
      <c r="Y111" s="24"/>
      <c r="Z111" s="24"/>
      <c r="AA111" s="24"/>
      <c r="AB111" s="24"/>
      <c r="AC111" s="24"/>
      <c r="AD111" s="24"/>
      <c r="AE111" s="24"/>
    </row>
    <row r="115" s="26" customFormat="true" ht="6.9" hidden="false" customHeight="true" outlineLevel="0" collapsed="false">
      <c r="A115" s="24"/>
      <c r="B115" s="53"/>
      <c r="C115" s="54"/>
      <c r="D115" s="54"/>
      <c r="E115" s="54"/>
      <c r="F115" s="54"/>
      <c r="G115" s="54"/>
      <c r="H115" s="54"/>
      <c r="I115" s="54"/>
      <c r="J115" s="54"/>
      <c r="K115" s="54"/>
      <c r="L115" s="46"/>
      <c r="S115" s="24"/>
      <c r="T115" s="24"/>
      <c r="U115" s="24"/>
      <c r="V115" s="24"/>
      <c r="W115" s="24"/>
      <c r="X115" s="24"/>
      <c r="Y115" s="24"/>
      <c r="Z115" s="24"/>
      <c r="AA115" s="24"/>
      <c r="AB115" s="24"/>
      <c r="AC115" s="24"/>
      <c r="AD115" s="24"/>
      <c r="AE115" s="24"/>
    </row>
    <row r="116" s="26" customFormat="true" ht="24.9" hidden="false" customHeight="true" outlineLevel="0" collapsed="false">
      <c r="A116" s="24"/>
      <c r="B116" s="25"/>
      <c r="C116" s="7" t="s">
        <v>141</v>
      </c>
      <c r="D116" s="24"/>
      <c r="E116" s="24"/>
      <c r="F116" s="24"/>
      <c r="G116" s="24"/>
      <c r="H116" s="24"/>
      <c r="I116" s="24"/>
      <c r="J116" s="24"/>
      <c r="K116" s="24"/>
      <c r="L116" s="46"/>
      <c r="S116" s="24"/>
      <c r="T116" s="24"/>
      <c r="U116" s="24"/>
      <c r="V116" s="24"/>
      <c r="W116" s="24"/>
      <c r="X116" s="24"/>
      <c r="Y116" s="24"/>
      <c r="Z116" s="24"/>
      <c r="AA116" s="24"/>
      <c r="AB116" s="24"/>
      <c r="AC116" s="24"/>
      <c r="AD116" s="24"/>
      <c r="AE116" s="24"/>
    </row>
    <row r="117" s="26" customFormat="true" ht="6.9" hidden="false" customHeight="true" outlineLevel="0" collapsed="false">
      <c r="A117" s="24"/>
      <c r="B117" s="25"/>
      <c r="C117" s="24"/>
      <c r="D117" s="24"/>
      <c r="E117" s="24"/>
      <c r="F117" s="24"/>
      <c r="G117" s="24"/>
      <c r="H117" s="24"/>
      <c r="I117" s="24"/>
      <c r="J117" s="24"/>
      <c r="K117" s="24"/>
      <c r="L117" s="46"/>
      <c r="S117" s="24"/>
      <c r="T117" s="24"/>
      <c r="U117" s="24"/>
      <c r="V117" s="24"/>
      <c r="W117" s="24"/>
      <c r="X117" s="24"/>
      <c r="Y117" s="24"/>
      <c r="Z117" s="24"/>
      <c r="AA117" s="24"/>
      <c r="AB117" s="24"/>
      <c r="AC117" s="24"/>
      <c r="AD117" s="24"/>
      <c r="AE117" s="24"/>
    </row>
    <row r="118" s="26" customFormat="true" ht="12" hidden="false" customHeight="true" outlineLevel="0" collapsed="false">
      <c r="A118" s="24"/>
      <c r="B118" s="25"/>
      <c r="C118" s="15" t="s">
        <v>14</v>
      </c>
      <c r="D118" s="24"/>
      <c r="E118" s="24"/>
      <c r="F118" s="24"/>
      <c r="G118" s="24"/>
      <c r="H118" s="24"/>
      <c r="I118" s="24"/>
      <c r="J118" s="24"/>
      <c r="K118" s="24"/>
      <c r="L118" s="46"/>
      <c r="S118" s="24"/>
      <c r="T118" s="24"/>
      <c r="U118" s="24"/>
      <c r="V118" s="24"/>
      <c r="W118" s="24"/>
      <c r="X118" s="24"/>
      <c r="Y118" s="24"/>
      <c r="Z118" s="24"/>
      <c r="AA118" s="24"/>
      <c r="AB118" s="24"/>
      <c r="AC118" s="24"/>
      <c r="AD118" s="24"/>
      <c r="AE118" s="24"/>
    </row>
    <row r="119" s="26" customFormat="true" ht="27" hidden="false" customHeight="true" outlineLevel="0" collapsed="false">
      <c r="A119" s="24"/>
      <c r="B119" s="25"/>
      <c r="C119" s="24"/>
      <c r="D119" s="24"/>
      <c r="E119" s="133" t="str">
        <f aca="false">E7</f>
        <v>Stavebné úpravy špeciálnej základnej školy s materskou školou, Žilina - Vlčince</v>
      </c>
      <c r="F119" s="133"/>
      <c r="G119" s="133"/>
      <c r="H119" s="133"/>
      <c r="I119" s="24"/>
      <c r="J119" s="24"/>
      <c r="K119" s="24"/>
      <c r="L119" s="46"/>
      <c r="S119" s="24"/>
      <c r="T119" s="24"/>
      <c r="U119" s="24"/>
      <c r="V119" s="24"/>
      <c r="W119" s="24"/>
      <c r="X119" s="24"/>
      <c r="Y119" s="24"/>
      <c r="Z119" s="24"/>
      <c r="AA119" s="24"/>
      <c r="AB119" s="24"/>
      <c r="AC119" s="24"/>
      <c r="AD119" s="24"/>
      <c r="AE119" s="24"/>
    </row>
    <row r="120" customFormat="false" ht="12" hidden="false" customHeight="true" outlineLevel="0" collapsed="false">
      <c r="B120" s="6"/>
      <c r="C120" s="15" t="s">
        <v>108</v>
      </c>
      <c r="L120" s="6"/>
    </row>
    <row r="121" s="26" customFormat="true" ht="14.4" hidden="false" customHeight="true" outlineLevel="0" collapsed="false">
      <c r="A121" s="24"/>
      <c r="B121" s="25"/>
      <c r="C121" s="24"/>
      <c r="D121" s="24"/>
      <c r="E121" s="133" t="s">
        <v>109</v>
      </c>
      <c r="F121" s="133"/>
      <c r="G121" s="133"/>
      <c r="H121" s="133"/>
      <c r="I121" s="24"/>
      <c r="J121" s="24"/>
      <c r="K121" s="24"/>
      <c r="L121" s="46"/>
      <c r="S121" s="24"/>
      <c r="T121" s="24"/>
      <c r="U121" s="24"/>
      <c r="V121" s="24"/>
      <c r="W121" s="24"/>
      <c r="X121" s="24"/>
      <c r="Y121" s="24"/>
      <c r="Z121" s="24"/>
      <c r="AA121" s="24"/>
      <c r="AB121" s="24"/>
      <c r="AC121" s="24"/>
      <c r="AD121" s="24"/>
      <c r="AE121" s="24"/>
    </row>
    <row r="122" s="26" customFormat="true" ht="12" hidden="false" customHeight="true" outlineLevel="0" collapsed="false">
      <c r="A122" s="24"/>
      <c r="B122" s="25"/>
      <c r="C122" s="15" t="s">
        <v>110</v>
      </c>
      <c r="D122" s="24"/>
      <c r="E122" s="24"/>
      <c r="F122" s="24"/>
      <c r="G122" s="24"/>
      <c r="H122" s="24"/>
      <c r="I122" s="24"/>
      <c r="J122" s="24"/>
      <c r="K122" s="24"/>
      <c r="L122" s="46"/>
      <c r="S122" s="24"/>
      <c r="T122" s="24"/>
      <c r="U122" s="24"/>
      <c r="V122" s="24"/>
      <c r="W122" s="24"/>
      <c r="X122" s="24"/>
      <c r="Y122" s="24"/>
      <c r="Z122" s="24"/>
      <c r="AA122" s="24"/>
      <c r="AB122" s="24"/>
      <c r="AC122" s="24"/>
      <c r="AD122" s="24"/>
      <c r="AE122" s="24"/>
    </row>
    <row r="123" s="26" customFormat="true" ht="15.6" hidden="false" customHeight="true" outlineLevel="0" collapsed="false">
      <c r="A123" s="24"/>
      <c r="B123" s="25"/>
      <c r="C123" s="24"/>
      <c r="D123" s="24"/>
      <c r="E123" s="134" t="str">
        <f aca="false">E11</f>
        <v>b - zdravotechnika</v>
      </c>
      <c r="F123" s="134"/>
      <c r="G123" s="134"/>
      <c r="H123" s="134"/>
      <c r="I123" s="24"/>
      <c r="J123" s="24"/>
      <c r="K123" s="24"/>
      <c r="L123" s="46"/>
      <c r="S123" s="24"/>
      <c r="T123" s="24"/>
      <c r="U123" s="24"/>
      <c r="V123" s="24"/>
      <c r="W123" s="24"/>
      <c r="X123" s="24"/>
      <c r="Y123" s="24"/>
      <c r="Z123" s="24"/>
      <c r="AA123" s="24"/>
      <c r="AB123" s="24"/>
      <c r="AC123" s="24"/>
      <c r="AD123" s="24"/>
      <c r="AE123" s="24"/>
    </row>
    <row r="124" s="26" customFormat="true" ht="6.9" hidden="false" customHeight="true" outlineLevel="0" collapsed="false">
      <c r="A124" s="24"/>
      <c r="B124" s="25"/>
      <c r="C124" s="24"/>
      <c r="D124" s="24"/>
      <c r="E124" s="24"/>
      <c r="F124" s="24"/>
      <c r="G124" s="24"/>
      <c r="H124" s="24"/>
      <c r="I124" s="24"/>
      <c r="J124" s="24"/>
      <c r="K124" s="24"/>
      <c r="L124" s="46"/>
      <c r="S124" s="24"/>
      <c r="T124" s="24"/>
      <c r="U124" s="24"/>
      <c r="V124" s="24"/>
      <c r="W124" s="24"/>
      <c r="X124" s="24"/>
      <c r="Y124" s="24"/>
      <c r="Z124" s="24"/>
      <c r="AA124" s="24"/>
      <c r="AB124" s="24"/>
      <c r="AC124" s="24"/>
      <c r="AD124" s="24"/>
      <c r="AE124" s="24"/>
    </row>
    <row r="125" s="26" customFormat="true" ht="12" hidden="false" customHeight="true" outlineLevel="0" collapsed="false">
      <c r="A125" s="24"/>
      <c r="B125" s="25"/>
      <c r="C125" s="15" t="s">
        <v>18</v>
      </c>
      <c r="D125" s="24"/>
      <c r="E125" s="24"/>
      <c r="F125" s="16" t="str">
        <f aca="false">F14</f>
        <v>Žilina - Vlčince</v>
      </c>
      <c r="G125" s="24"/>
      <c r="H125" s="24"/>
      <c r="I125" s="15" t="s">
        <v>20</v>
      </c>
      <c r="J125" s="135" t="str">
        <f aca="false">IF(J14="","",J14)</f>
        <v>21. 9. 2022</v>
      </c>
      <c r="K125" s="24"/>
      <c r="L125" s="46"/>
      <c r="S125" s="24"/>
      <c r="T125" s="24"/>
      <c r="U125" s="24"/>
      <c r="V125" s="24"/>
      <c r="W125" s="24"/>
      <c r="X125" s="24"/>
      <c r="Y125" s="24"/>
      <c r="Z125" s="24"/>
      <c r="AA125" s="24"/>
      <c r="AB125" s="24"/>
      <c r="AC125" s="24"/>
      <c r="AD125" s="24"/>
      <c r="AE125" s="24"/>
    </row>
    <row r="126" s="26" customFormat="true" ht="6.9" hidden="false" customHeight="true" outlineLevel="0" collapsed="false">
      <c r="A126" s="24"/>
      <c r="B126" s="25"/>
      <c r="C126" s="24"/>
      <c r="D126" s="24"/>
      <c r="E126" s="24"/>
      <c r="F126" s="24"/>
      <c r="G126" s="24"/>
      <c r="H126" s="24"/>
      <c r="I126" s="24"/>
      <c r="J126" s="24"/>
      <c r="K126" s="24"/>
      <c r="L126" s="46"/>
      <c r="S126" s="24"/>
      <c r="T126" s="24"/>
      <c r="U126" s="24"/>
      <c r="V126" s="24"/>
      <c r="W126" s="24"/>
      <c r="X126" s="24"/>
      <c r="Y126" s="24"/>
      <c r="Z126" s="24"/>
      <c r="AA126" s="24"/>
      <c r="AB126" s="24"/>
      <c r="AC126" s="24"/>
      <c r="AD126" s="24"/>
      <c r="AE126" s="24"/>
    </row>
    <row r="127" s="26" customFormat="true" ht="15.6" hidden="false" customHeight="true" outlineLevel="0" collapsed="false">
      <c r="A127" s="24"/>
      <c r="B127" s="25"/>
      <c r="C127" s="15" t="s">
        <v>22</v>
      </c>
      <c r="D127" s="24"/>
      <c r="E127" s="24"/>
      <c r="F127" s="16" t="str">
        <f aca="false">E17</f>
        <v>Špeciálna ZŠ a MŠ, Vojtaššáka 13, Žilina</v>
      </c>
      <c r="G127" s="24"/>
      <c r="H127" s="24"/>
      <c r="I127" s="15" t="s">
        <v>28</v>
      </c>
      <c r="J127" s="157" t="str">
        <f aca="false">E23</f>
        <v>Ing. Ivana Majčinová</v>
      </c>
      <c r="K127" s="24"/>
      <c r="L127" s="46"/>
      <c r="S127" s="24"/>
      <c r="T127" s="24"/>
      <c r="U127" s="24"/>
      <c r="V127" s="24"/>
      <c r="W127" s="24"/>
      <c r="X127" s="24"/>
      <c r="Y127" s="24"/>
      <c r="Z127" s="24"/>
      <c r="AA127" s="24"/>
      <c r="AB127" s="24"/>
      <c r="AC127" s="24"/>
      <c r="AD127" s="24"/>
      <c r="AE127" s="24"/>
    </row>
    <row r="128" s="26" customFormat="true" ht="15.6" hidden="false" customHeight="true" outlineLevel="0" collapsed="false">
      <c r="A128" s="24"/>
      <c r="B128" s="25"/>
      <c r="C128" s="15" t="s">
        <v>26</v>
      </c>
      <c r="D128" s="24"/>
      <c r="E128" s="24"/>
      <c r="F128" s="16" t="str">
        <f aca="false">IF(E20="","",E20)</f>
        <v>Vyplň údaj</v>
      </c>
      <c r="G128" s="24"/>
      <c r="H128" s="24"/>
      <c r="I128" s="15" t="s">
        <v>31</v>
      </c>
      <c r="J128" s="157" t="str">
        <f aca="false">E26</f>
        <v>Miroslav Holeš</v>
      </c>
      <c r="K128" s="24"/>
      <c r="L128" s="46"/>
      <c r="S128" s="24"/>
      <c r="T128" s="24"/>
      <c r="U128" s="24"/>
      <c r="V128" s="24"/>
      <c r="W128" s="24"/>
      <c r="X128" s="24"/>
      <c r="Y128" s="24"/>
      <c r="Z128" s="24"/>
      <c r="AA128" s="24"/>
      <c r="AB128" s="24"/>
      <c r="AC128" s="24"/>
      <c r="AD128" s="24"/>
      <c r="AE128" s="24"/>
    </row>
    <row r="129" s="26" customFormat="true" ht="10.35" hidden="false" customHeight="true" outlineLevel="0" collapsed="false">
      <c r="A129" s="24"/>
      <c r="B129" s="25"/>
      <c r="C129" s="24"/>
      <c r="D129" s="24"/>
      <c r="E129" s="24"/>
      <c r="F129" s="24"/>
      <c r="G129" s="24"/>
      <c r="H129" s="24"/>
      <c r="I129" s="24"/>
      <c r="J129" s="24"/>
      <c r="K129" s="24"/>
      <c r="L129" s="46"/>
      <c r="S129" s="24"/>
      <c r="T129" s="24"/>
      <c r="U129" s="24"/>
      <c r="V129" s="24"/>
      <c r="W129" s="24"/>
      <c r="X129" s="24"/>
      <c r="Y129" s="24"/>
      <c r="Z129" s="24"/>
      <c r="AA129" s="24"/>
      <c r="AB129" s="24"/>
      <c r="AC129" s="24"/>
      <c r="AD129" s="24"/>
      <c r="AE129" s="24"/>
    </row>
    <row r="130" s="177" customFormat="true" ht="29.25" hidden="false" customHeight="true" outlineLevel="0" collapsed="false">
      <c r="A130" s="170"/>
      <c r="B130" s="171"/>
      <c r="C130" s="172" t="s">
        <v>142</v>
      </c>
      <c r="D130" s="173" t="s">
        <v>62</v>
      </c>
      <c r="E130" s="173" t="s">
        <v>58</v>
      </c>
      <c r="F130" s="173" t="s">
        <v>59</v>
      </c>
      <c r="G130" s="173" t="s">
        <v>143</v>
      </c>
      <c r="H130" s="173" t="s">
        <v>144</v>
      </c>
      <c r="I130" s="173" t="s">
        <v>145</v>
      </c>
      <c r="J130" s="174" t="s">
        <v>114</v>
      </c>
      <c r="K130" s="175" t="s">
        <v>146</v>
      </c>
      <c r="L130" s="176"/>
      <c r="M130" s="75"/>
      <c r="N130" s="76" t="s">
        <v>41</v>
      </c>
      <c r="O130" s="76" t="s">
        <v>147</v>
      </c>
      <c r="P130" s="76" t="s">
        <v>148</v>
      </c>
      <c r="Q130" s="76" t="s">
        <v>149</v>
      </c>
      <c r="R130" s="76" t="s">
        <v>150</v>
      </c>
      <c r="S130" s="76" t="s">
        <v>151</v>
      </c>
      <c r="T130" s="77" t="s">
        <v>152</v>
      </c>
      <c r="U130" s="170"/>
      <c r="V130" s="170"/>
      <c r="W130" s="170"/>
      <c r="X130" s="170"/>
      <c r="Y130" s="170"/>
      <c r="Z130" s="170"/>
      <c r="AA130" s="170"/>
      <c r="AB130" s="170"/>
      <c r="AC130" s="170"/>
      <c r="AD130" s="170"/>
      <c r="AE130" s="170"/>
    </row>
    <row r="131" s="26" customFormat="true" ht="22.8" hidden="false" customHeight="true" outlineLevel="0" collapsed="false">
      <c r="A131" s="24"/>
      <c r="B131" s="25"/>
      <c r="C131" s="83" t="s">
        <v>115</v>
      </c>
      <c r="D131" s="24"/>
      <c r="E131" s="24"/>
      <c r="F131" s="24"/>
      <c r="G131" s="24"/>
      <c r="H131" s="24"/>
      <c r="I131" s="24"/>
      <c r="J131" s="178" t="n">
        <f aca="false">BK131</f>
        <v>0</v>
      </c>
      <c r="K131" s="24"/>
      <c r="L131" s="25"/>
      <c r="M131" s="78"/>
      <c r="N131" s="65"/>
      <c r="O131" s="79"/>
      <c r="P131" s="179" t="n">
        <f aca="false">P132+P153</f>
        <v>0</v>
      </c>
      <c r="Q131" s="79"/>
      <c r="R131" s="179" t="n">
        <f aca="false">R132+R153</f>
        <v>0.80054795</v>
      </c>
      <c r="S131" s="79"/>
      <c r="T131" s="180" t="n">
        <f aca="false">T132+T153</f>
        <v>0.64521</v>
      </c>
      <c r="U131" s="24"/>
      <c r="V131" s="24"/>
      <c r="W131" s="24"/>
      <c r="X131" s="24"/>
      <c r="Y131" s="24"/>
      <c r="Z131" s="24"/>
      <c r="AA131" s="24"/>
      <c r="AB131" s="24"/>
      <c r="AC131" s="24"/>
      <c r="AD131" s="24"/>
      <c r="AE131" s="24"/>
      <c r="AT131" s="3" t="s">
        <v>76</v>
      </c>
      <c r="AU131" s="3" t="s">
        <v>116</v>
      </c>
      <c r="BK131" s="181" t="n">
        <f aca="false">BK132+BK153</f>
        <v>0</v>
      </c>
    </row>
    <row r="132" s="182" customFormat="true" ht="25.95" hidden="false" customHeight="true" outlineLevel="0" collapsed="false">
      <c r="B132" s="183"/>
      <c r="D132" s="184" t="s">
        <v>76</v>
      </c>
      <c r="E132" s="185" t="s">
        <v>153</v>
      </c>
      <c r="F132" s="185" t="s">
        <v>154</v>
      </c>
      <c r="I132" s="186"/>
      <c r="J132" s="187" t="n">
        <f aca="false">BK132</f>
        <v>0</v>
      </c>
      <c r="L132" s="183"/>
      <c r="M132" s="188"/>
      <c r="N132" s="189"/>
      <c r="O132" s="189"/>
      <c r="P132" s="190" t="n">
        <f aca="false">P133+P142+P144+P151</f>
        <v>0</v>
      </c>
      <c r="Q132" s="189"/>
      <c r="R132" s="190" t="n">
        <f aca="false">R133+R142+R144+R151</f>
        <v>0.60662315</v>
      </c>
      <c r="S132" s="189"/>
      <c r="T132" s="191" t="n">
        <f aca="false">T133+T142+T144+T151</f>
        <v>0.4</v>
      </c>
      <c r="AR132" s="184" t="s">
        <v>84</v>
      </c>
      <c r="AT132" s="192" t="s">
        <v>76</v>
      </c>
      <c r="AU132" s="192" t="s">
        <v>77</v>
      </c>
      <c r="AY132" s="184" t="s">
        <v>155</v>
      </c>
      <c r="BK132" s="193" t="n">
        <f aca="false">BK133+BK142+BK144+BK151</f>
        <v>0</v>
      </c>
    </row>
    <row r="133" s="182" customFormat="true" ht="22.8" hidden="false" customHeight="true" outlineLevel="0" collapsed="false">
      <c r="B133" s="183"/>
      <c r="D133" s="184" t="s">
        <v>76</v>
      </c>
      <c r="E133" s="194" t="s">
        <v>84</v>
      </c>
      <c r="F133" s="194" t="s">
        <v>811</v>
      </c>
      <c r="I133" s="186"/>
      <c r="J133" s="195" t="n">
        <f aca="false">BK133</f>
        <v>0</v>
      </c>
      <c r="L133" s="183"/>
      <c r="M133" s="188"/>
      <c r="N133" s="189"/>
      <c r="O133" s="189"/>
      <c r="P133" s="190" t="n">
        <f aca="false">SUM(P134:P141)</f>
        <v>0</v>
      </c>
      <c r="Q133" s="189"/>
      <c r="R133" s="190" t="n">
        <f aca="false">SUM(R134:R141)</f>
        <v>0.427</v>
      </c>
      <c r="S133" s="189"/>
      <c r="T133" s="191" t="n">
        <f aca="false">SUM(T134:T141)</f>
        <v>0</v>
      </c>
      <c r="AR133" s="184" t="s">
        <v>84</v>
      </c>
      <c r="AT133" s="192" t="s">
        <v>76</v>
      </c>
      <c r="AU133" s="192" t="s">
        <v>84</v>
      </c>
      <c r="AY133" s="184" t="s">
        <v>155</v>
      </c>
      <c r="BK133" s="193" t="n">
        <f aca="false">SUM(BK134:BK141)</f>
        <v>0</v>
      </c>
    </row>
    <row r="134" s="26" customFormat="true" ht="22.2" hidden="false" customHeight="true" outlineLevel="0" collapsed="false">
      <c r="A134" s="24"/>
      <c r="B134" s="196"/>
      <c r="C134" s="197" t="s">
        <v>84</v>
      </c>
      <c r="D134" s="197" t="s">
        <v>158</v>
      </c>
      <c r="E134" s="198" t="s">
        <v>812</v>
      </c>
      <c r="F134" s="199" t="s">
        <v>813</v>
      </c>
      <c r="G134" s="200" t="s">
        <v>213</v>
      </c>
      <c r="H134" s="201" t="n">
        <v>0.331</v>
      </c>
      <c r="I134" s="202"/>
      <c r="J134" s="203" t="n">
        <f aca="false">ROUND(I134*H134,2)</f>
        <v>0</v>
      </c>
      <c r="K134" s="204"/>
      <c r="L134" s="25"/>
      <c r="M134" s="205"/>
      <c r="N134" s="206" t="s">
        <v>43</v>
      </c>
      <c r="O134" s="67"/>
      <c r="P134" s="207" t="n">
        <f aca="false">O134*H134</f>
        <v>0</v>
      </c>
      <c r="Q134" s="207" t="n">
        <v>0</v>
      </c>
      <c r="R134" s="207" t="n">
        <f aca="false">Q134*H134</f>
        <v>0</v>
      </c>
      <c r="S134" s="207" t="n">
        <v>0</v>
      </c>
      <c r="T134" s="208" t="n">
        <f aca="false">S134*H134</f>
        <v>0</v>
      </c>
      <c r="U134" s="24"/>
      <c r="V134" s="24"/>
      <c r="W134" s="24"/>
      <c r="X134" s="24"/>
      <c r="Y134" s="24"/>
      <c r="Z134" s="24"/>
      <c r="AA134" s="24"/>
      <c r="AB134" s="24"/>
      <c r="AC134" s="24"/>
      <c r="AD134" s="24"/>
      <c r="AE134" s="24"/>
      <c r="AR134" s="209" t="s">
        <v>162</v>
      </c>
      <c r="AT134" s="209" t="s">
        <v>158</v>
      </c>
      <c r="AU134" s="209" t="s">
        <v>90</v>
      </c>
      <c r="AY134" s="3" t="s">
        <v>155</v>
      </c>
      <c r="BE134" s="125" t="n">
        <f aca="false">IF(N134="základná",J134,0)</f>
        <v>0</v>
      </c>
      <c r="BF134" s="125" t="n">
        <f aca="false">IF(N134="znížená",J134,0)</f>
        <v>0</v>
      </c>
      <c r="BG134" s="125" t="n">
        <f aca="false">IF(N134="zákl. prenesená",J134,0)</f>
        <v>0</v>
      </c>
      <c r="BH134" s="125" t="n">
        <f aca="false">IF(N134="zníž. prenesená",J134,0)</f>
        <v>0</v>
      </c>
      <c r="BI134" s="125" t="n">
        <f aca="false">IF(N134="nulová",J134,0)</f>
        <v>0</v>
      </c>
      <c r="BJ134" s="3" t="s">
        <v>90</v>
      </c>
      <c r="BK134" s="125" t="n">
        <f aca="false">ROUND(I134*H134,2)</f>
        <v>0</v>
      </c>
      <c r="BL134" s="3" t="s">
        <v>162</v>
      </c>
      <c r="BM134" s="209" t="s">
        <v>814</v>
      </c>
    </row>
    <row r="135" s="26" customFormat="true" ht="22.2" hidden="false" customHeight="true" outlineLevel="0" collapsed="false">
      <c r="A135" s="24"/>
      <c r="B135" s="196"/>
      <c r="C135" s="197" t="s">
        <v>90</v>
      </c>
      <c r="D135" s="197" t="s">
        <v>158</v>
      </c>
      <c r="E135" s="198" t="s">
        <v>815</v>
      </c>
      <c r="F135" s="199" t="s">
        <v>816</v>
      </c>
      <c r="G135" s="200" t="s">
        <v>213</v>
      </c>
      <c r="H135" s="201" t="n">
        <v>0.331</v>
      </c>
      <c r="I135" s="202"/>
      <c r="J135" s="203" t="n">
        <f aca="false">ROUND(I135*H135,2)</f>
        <v>0</v>
      </c>
      <c r="K135" s="204"/>
      <c r="L135" s="25"/>
      <c r="M135" s="205"/>
      <c r="N135" s="206" t="s">
        <v>43</v>
      </c>
      <c r="O135" s="67"/>
      <c r="P135" s="207" t="n">
        <f aca="false">O135*H135</f>
        <v>0</v>
      </c>
      <c r="Q135" s="207" t="n">
        <v>0</v>
      </c>
      <c r="R135" s="207" t="n">
        <f aca="false">Q135*H135</f>
        <v>0</v>
      </c>
      <c r="S135" s="207" t="n">
        <v>0</v>
      </c>
      <c r="T135" s="208" t="n">
        <f aca="false">S135*H135</f>
        <v>0</v>
      </c>
      <c r="U135" s="24"/>
      <c r="V135" s="24"/>
      <c r="W135" s="24"/>
      <c r="X135" s="24"/>
      <c r="Y135" s="24"/>
      <c r="Z135" s="24"/>
      <c r="AA135" s="24"/>
      <c r="AB135" s="24"/>
      <c r="AC135" s="24"/>
      <c r="AD135" s="24"/>
      <c r="AE135" s="24"/>
      <c r="AR135" s="209" t="s">
        <v>162</v>
      </c>
      <c r="AT135" s="209" t="s">
        <v>158</v>
      </c>
      <c r="AU135" s="209" t="s">
        <v>90</v>
      </c>
      <c r="AY135" s="3" t="s">
        <v>155</v>
      </c>
      <c r="BE135" s="125" t="n">
        <f aca="false">IF(N135="základná",J135,0)</f>
        <v>0</v>
      </c>
      <c r="BF135" s="125" t="n">
        <f aca="false">IF(N135="znížená",J135,0)</f>
        <v>0</v>
      </c>
      <c r="BG135" s="125" t="n">
        <f aca="false">IF(N135="zákl. prenesená",J135,0)</f>
        <v>0</v>
      </c>
      <c r="BH135" s="125" t="n">
        <f aca="false">IF(N135="zníž. prenesená",J135,0)</f>
        <v>0</v>
      </c>
      <c r="BI135" s="125" t="n">
        <f aca="false">IF(N135="nulová",J135,0)</f>
        <v>0</v>
      </c>
      <c r="BJ135" s="3" t="s">
        <v>90</v>
      </c>
      <c r="BK135" s="125" t="n">
        <f aca="false">ROUND(I135*H135,2)</f>
        <v>0</v>
      </c>
      <c r="BL135" s="3" t="s">
        <v>162</v>
      </c>
      <c r="BM135" s="209" t="s">
        <v>817</v>
      </c>
    </row>
    <row r="136" s="26" customFormat="true" ht="30" hidden="false" customHeight="true" outlineLevel="0" collapsed="false">
      <c r="A136" s="24"/>
      <c r="B136" s="196"/>
      <c r="C136" s="197" t="s">
        <v>156</v>
      </c>
      <c r="D136" s="197" t="s">
        <v>158</v>
      </c>
      <c r="E136" s="198" t="s">
        <v>818</v>
      </c>
      <c r="F136" s="199" t="s">
        <v>819</v>
      </c>
      <c r="G136" s="200" t="s">
        <v>213</v>
      </c>
      <c r="H136" s="201" t="n">
        <v>2.648</v>
      </c>
      <c r="I136" s="202"/>
      <c r="J136" s="203" t="n">
        <f aca="false">ROUND(I136*H136,2)</f>
        <v>0</v>
      </c>
      <c r="K136" s="204"/>
      <c r="L136" s="25"/>
      <c r="M136" s="205"/>
      <c r="N136" s="206" t="s">
        <v>43</v>
      </c>
      <c r="O136" s="67"/>
      <c r="P136" s="207" t="n">
        <f aca="false">O136*H136</f>
        <v>0</v>
      </c>
      <c r="Q136" s="207" t="n">
        <v>0</v>
      </c>
      <c r="R136" s="207" t="n">
        <f aca="false">Q136*H136</f>
        <v>0</v>
      </c>
      <c r="S136" s="207" t="n">
        <v>0</v>
      </c>
      <c r="T136" s="208" t="n">
        <f aca="false">S136*H136</f>
        <v>0</v>
      </c>
      <c r="U136" s="24"/>
      <c r="V136" s="24"/>
      <c r="W136" s="24"/>
      <c r="X136" s="24"/>
      <c r="Y136" s="24"/>
      <c r="Z136" s="24"/>
      <c r="AA136" s="24"/>
      <c r="AB136" s="24"/>
      <c r="AC136" s="24"/>
      <c r="AD136" s="24"/>
      <c r="AE136" s="24"/>
      <c r="AR136" s="209" t="s">
        <v>162</v>
      </c>
      <c r="AT136" s="209" t="s">
        <v>158</v>
      </c>
      <c r="AU136" s="209" t="s">
        <v>90</v>
      </c>
      <c r="AY136" s="3" t="s">
        <v>155</v>
      </c>
      <c r="BE136" s="125" t="n">
        <f aca="false">IF(N136="základná",J136,0)</f>
        <v>0</v>
      </c>
      <c r="BF136" s="125" t="n">
        <f aca="false">IF(N136="znížená",J136,0)</f>
        <v>0</v>
      </c>
      <c r="BG136" s="125" t="n">
        <f aca="false">IF(N136="zákl. prenesená",J136,0)</f>
        <v>0</v>
      </c>
      <c r="BH136" s="125" t="n">
        <f aca="false">IF(N136="zníž. prenesená",J136,0)</f>
        <v>0</v>
      </c>
      <c r="BI136" s="125" t="n">
        <f aca="false">IF(N136="nulová",J136,0)</f>
        <v>0</v>
      </c>
      <c r="BJ136" s="3" t="s">
        <v>90</v>
      </c>
      <c r="BK136" s="125" t="n">
        <f aca="false">ROUND(I136*H136,2)</f>
        <v>0</v>
      </c>
      <c r="BL136" s="3" t="s">
        <v>162</v>
      </c>
      <c r="BM136" s="209" t="s">
        <v>820</v>
      </c>
    </row>
    <row r="137" s="26" customFormat="true" ht="30" hidden="false" customHeight="true" outlineLevel="0" collapsed="false">
      <c r="A137" s="24"/>
      <c r="B137" s="196"/>
      <c r="C137" s="197" t="s">
        <v>162</v>
      </c>
      <c r="D137" s="197" t="s">
        <v>158</v>
      </c>
      <c r="E137" s="198" t="s">
        <v>821</v>
      </c>
      <c r="F137" s="199" t="s">
        <v>822</v>
      </c>
      <c r="G137" s="200" t="s">
        <v>213</v>
      </c>
      <c r="H137" s="201" t="n">
        <v>0.331</v>
      </c>
      <c r="I137" s="202"/>
      <c r="J137" s="203" t="n">
        <f aca="false">ROUND(I137*H137,2)</f>
        <v>0</v>
      </c>
      <c r="K137" s="204"/>
      <c r="L137" s="25"/>
      <c r="M137" s="205"/>
      <c r="N137" s="206" t="s">
        <v>43</v>
      </c>
      <c r="O137" s="67"/>
      <c r="P137" s="207" t="n">
        <f aca="false">O137*H137</f>
        <v>0</v>
      </c>
      <c r="Q137" s="207" t="n">
        <v>0</v>
      </c>
      <c r="R137" s="207" t="n">
        <f aca="false">Q137*H137</f>
        <v>0</v>
      </c>
      <c r="S137" s="207" t="n">
        <v>0</v>
      </c>
      <c r="T137" s="208" t="n">
        <f aca="false">S137*H137</f>
        <v>0</v>
      </c>
      <c r="U137" s="24"/>
      <c r="V137" s="24"/>
      <c r="W137" s="24"/>
      <c r="X137" s="24"/>
      <c r="Y137" s="24"/>
      <c r="Z137" s="24"/>
      <c r="AA137" s="24"/>
      <c r="AB137" s="24"/>
      <c r="AC137" s="24"/>
      <c r="AD137" s="24"/>
      <c r="AE137" s="24"/>
      <c r="AR137" s="209" t="s">
        <v>162</v>
      </c>
      <c r="AT137" s="209" t="s">
        <v>158</v>
      </c>
      <c r="AU137" s="209" t="s">
        <v>90</v>
      </c>
      <c r="AY137" s="3" t="s">
        <v>155</v>
      </c>
      <c r="BE137" s="125" t="n">
        <f aca="false">IF(N137="základná",J137,0)</f>
        <v>0</v>
      </c>
      <c r="BF137" s="125" t="n">
        <f aca="false">IF(N137="znížená",J137,0)</f>
        <v>0</v>
      </c>
      <c r="BG137" s="125" t="n">
        <f aca="false">IF(N137="zákl. prenesená",J137,0)</f>
        <v>0</v>
      </c>
      <c r="BH137" s="125" t="n">
        <f aca="false">IF(N137="zníž. prenesená",J137,0)</f>
        <v>0</v>
      </c>
      <c r="BI137" s="125" t="n">
        <f aca="false">IF(N137="nulová",J137,0)</f>
        <v>0</v>
      </c>
      <c r="BJ137" s="3" t="s">
        <v>90</v>
      </c>
      <c r="BK137" s="125" t="n">
        <f aca="false">ROUND(I137*H137,2)</f>
        <v>0</v>
      </c>
      <c r="BL137" s="3" t="s">
        <v>162</v>
      </c>
      <c r="BM137" s="209" t="s">
        <v>823</v>
      </c>
    </row>
    <row r="138" s="26" customFormat="true" ht="34.8" hidden="false" customHeight="true" outlineLevel="0" collapsed="false">
      <c r="A138" s="24"/>
      <c r="B138" s="196"/>
      <c r="C138" s="197" t="s">
        <v>179</v>
      </c>
      <c r="D138" s="197" t="s">
        <v>158</v>
      </c>
      <c r="E138" s="198" t="s">
        <v>824</v>
      </c>
      <c r="F138" s="199" t="s">
        <v>825</v>
      </c>
      <c r="G138" s="200" t="s">
        <v>213</v>
      </c>
      <c r="H138" s="201" t="n">
        <v>2.317</v>
      </c>
      <c r="I138" s="202"/>
      <c r="J138" s="203" t="n">
        <f aca="false">ROUND(I138*H138,2)</f>
        <v>0</v>
      </c>
      <c r="K138" s="204"/>
      <c r="L138" s="25"/>
      <c r="M138" s="205"/>
      <c r="N138" s="206" t="s">
        <v>43</v>
      </c>
      <c r="O138" s="67"/>
      <c r="P138" s="207" t="n">
        <f aca="false">O138*H138</f>
        <v>0</v>
      </c>
      <c r="Q138" s="207" t="n">
        <v>0</v>
      </c>
      <c r="R138" s="207" t="n">
        <f aca="false">Q138*H138</f>
        <v>0</v>
      </c>
      <c r="S138" s="207" t="n">
        <v>0</v>
      </c>
      <c r="T138" s="208" t="n">
        <f aca="false">S138*H138</f>
        <v>0</v>
      </c>
      <c r="U138" s="24"/>
      <c r="V138" s="24"/>
      <c r="W138" s="24"/>
      <c r="X138" s="24"/>
      <c r="Y138" s="24"/>
      <c r="Z138" s="24"/>
      <c r="AA138" s="24"/>
      <c r="AB138" s="24"/>
      <c r="AC138" s="24"/>
      <c r="AD138" s="24"/>
      <c r="AE138" s="24"/>
      <c r="AR138" s="209" t="s">
        <v>162</v>
      </c>
      <c r="AT138" s="209" t="s">
        <v>158</v>
      </c>
      <c r="AU138" s="209" t="s">
        <v>90</v>
      </c>
      <c r="AY138" s="3" t="s">
        <v>155</v>
      </c>
      <c r="BE138" s="125" t="n">
        <f aca="false">IF(N138="základná",J138,0)</f>
        <v>0</v>
      </c>
      <c r="BF138" s="125" t="n">
        <f aca="false">IF(N138="znížená",J138,0)</f>
        <v>0</v>
      </c>
      <c r="BG138" s="125" t="n">
        <f aca="false">IF(N138="zákl. prenesená",J138,0)</f>
        <v>0</v>
      </c>
      <c r="BH138" s="125" t="n">
        <f aca="false">IF(N138="zníž. prenesená",J138,0)</f>
        <v>0</v>
      </c>
      <c r="BI138" s="125" t="n">
        <f aca="false">IF(N138="nulová",J138,0)</f>
        <v>0</v>
      </c>
      <c r="BJ138" s="3" t="s">
        <v>90</v>
      </c>
      <c r="BK138" s="125" t="n">
        <f aca="false">ROUND(I138*H138,2)</f>
        <v>0</v>
      </c>
      <c r="BL138" s="3" t="s">
        <v>162</v>
      </c>
      <c r="BM138" s="209" t="s">
        <v>826</v>
      </c>
    </row>
    <row r="139" s="26" customFormat="true" ht="22.2" hidden="false" customHeight="true" outlineLevel="0" collapsed="false">
      <c r="A139" s="24"/>
      <c r="B139" s="196"/>
      <c r="C139" s="197" t="s">
        <v>173</v>
      </c>
      <c r="D139" s="197" t="s">
        <v>158</v>
      </c>
      <c r="E139" s="198" t="s">
        <v>827</v>
      </c>
      <c r="F139" s="199" t="s">
        <v>828</v>
      </c>
      <c r="G139" s="200" t="s">
        <v>161</v>
      </c>
      <c r="H139" s="201" t="n">
        <v>0.596</v>
      </c>
      <c r="I139" s="202"/>
      <c r="J139" s="203" t="n">
        <f aca="false">ROUND(I139*H139,2)</f>
        <v>0</v>
      </c>
      <c r="K139" s="204"/>
      <c r="L139" s="25"/>
      <c r="M139" s="205"/>
      <c r="N139" s="206" t="s">
        <v>43</v>
      </c>
      <c r="O139" s="67"/>
      <c r="P139" s="207" t="n">
        <f aca="false">O139*H139</f>
        <v>0</v>
      </c>
      <c r="Q139" s="207" t="n">
        <v>0</v>
      </c>
      <c r="R139" s="207" t="n">
        <f aca="false">Q139*H139</f>
        <v>0</v>
      </c>
      <c r="S139" s="207" t="n">
        <v>0</v>
      </c>
      <c r="T139" s="208" t="n">
        <f aca="false">S139*H139</f>
        <v>0</v>
      </c>
      <c r="U139" s="24"/>
      <c r="V139" s="24"/>
      <c r="W139" s="24"/>
      <c r="X139" s="24"/>
      <c r="Y139" s="24"/>
      <c r="Z139" s="24"/>
      <c r="AA139" s="24"/>
      <c r="AB139" s="24"/>
      <c r="AC139" s="24"/>
      <c r="AD139" s="24"/>
      <c r="AE139" s="24"/>
      <c r="AR139" s="209" t="s">
        <v>162</v>
      </c>
      <c r="AT139" s="209" t="s">
        <v>158</v>
      </c>
      <c r="AU139" s="209" t="s">
        <v>90</v>
      </c>
      <c r="AY139" s="3" t="s">
        <v>155</v>
      </c>
      <c r="BE139" s="125" t="n">
        <f aca="false">IF(N139="základná",J139,0)</f>
        <v>0</v>
      </c>
      <c r="BF139" s="125" t="n">
        <f aca="false">IF(N139="znížená",J139,0)</f>
        <v>0</v>
      </c>
      <c r="BG139" s="125" t="n">
        <f aca="false">IF(N139="zákl. prenesená",J139,0)</f>
        <v>0</v>
      </c>
      <c r="BH139" s="125" t="n">
        <f aca="false">IF(N139="zníž. prenesená",J139,0)</f>
        <v>0</v>
      </c>
      <c r="BI139" s="125" t="n">
        <f aca="false">IF(N139="nulová",J139,0)</f>
        <v>0</v>
      </c>
      <c r="BJ139" s="3" t="s">
        <v>90</v>
      </c>
      <c r="BK139" s="125" t="n">
        <f aca="false">ROUND(I139*H139,2)</f>
        <v>0</v>
      </c>
      <c r="BL139" s="3" t="s">
        <v>162</v>
      </c>
      <c r="BM139" s="209" t="s">
        <v>829</v>
      </c>
    </row>
    <row r="140" s="26" customFormat="true" ht="22.2" hidden="false" customHeight="true" outlineLevel="0" collapsed="false">
      <c r="A140" s="24"/>
      <c r="B140" s="196"/>
      <c r="C140" s="197" t="s">
        <v>186</v>
      </c>
      <c r="D140" s="197" t="s">
        <v>158</v>
      </c>
      <c r="E140" s="198" t="s">
        <v>830</v>
      </c>
      <c r="F140" s="199" t="s">
        <v>831</v>
      </c>
      <c r="G140" s="200" t="s">
        <v>213</v>
      </c>
      <c r="H140" s="201" t="n">
        <v>0.237</v>
      </c>
      <c r="I140" s="202"/>
      <c r="J140" s="203" t="n">
        <f aca="false">ROUND(I140*H140,2)</f>
        <v>0</v>
      </c>
      <c r="K140" s="204"/>
      <c r="L140" s="25"/>
      <c r="M140" s="205"/>
      <c r="N140" s="206" t="s">
        <v>43</v>
      </c>
      <c r="O140" s="67"/>
      <c r="P140" s="207" t="n">
        <f aca="false">O140*H140</f>
        <v>0</v>
      </c>
      <c r="Q140" s="207" t="n">
        <v>0</v>
      </c>
      <c r="R140" s="207" t="n">
        <f aca="false">Q140*H140</f>
        <v>0</v>
      </c>
      <c r="S140" s="207" t="n">
        <v>0</v>
      </c>
      <c r="T140" s="208" t="n">
        <f aca="false">S140*H140</f>
        <v>0</v>
      </c>
      <c r="U140" s="24"/>
      <c r="V140" s="24"/>
      <c r="W140" s="24"/>
      <c r="X140" s="24"/>
      <c r="Y140" s="24"/>
      <c r="Z140" s="24"/>
      <c r="AA140" s="24"/>
      <c r="AB140" s="24"/>
      <c r="AC140" s="24"/>
      <c r="AD140" s="24"/>
      <c r="AE140" s="24"/>
      <c r="AR140" s="209" t="s">
        <v>162</v>
      </c>
      <c r="AT140" s="209" t="s">
        <v>158</v>
      </c>
      <c r="AU140" s="209" t="s">
        <v>90</v>
      </c>
      <c r="AY140" s="3" t="s">
        <v>155</v>
      </c>
      <c r="BE140" s="125" t="n">
        <f aca="false">IF(N140="základná",J140,0)</f>
        <v>0</v>
      </c>
      <c r="BF140" s="125" t="n">
        <f aca="false">IF(N140="znížená",J140,0)</f>
        <v>0</v>
      </c>
      <c r="BG140" s="125" t="n">
        <f aca="false">IF(N140="zákl. prenesená",J140,0)</f>
        <v>0</v>
      </c>
      <c r="BH140" s="125" t="n">
        <f aca="false">IF(N140="zníž. prenesená",J140,0)</f>
        <v>0</v>
      </c>
      <c r="BI140" s="125" t="n">
        <f aca="false">IF(N140="nulová",J140,0)</f>
        <v>0</v>
      </c>
      <c r="BJ140" s="3" t="s">
        <v>90</v>
      </c>
      <c r="BK140" s="125" t="n">
        <f aca="false">ROUND(I140*H140,2)</f>
        <v>0</v>
      </c>
      <c r="BL140" s="3" t="s">
        <v>162</v>
      </c>
      <c r="BM140" s="209" t="s">
        <v>832</v>
      </c>
    </row>
    <row r="141" s="26" customFormat="true" ht="14.4" hidden="false" customHeight="true" outlineLevel="0" collapsed="false">
      <c r="A141" s="24"/>
      <c r="B141" s="196"/>
      <c r="C141" s="210" t="s">
        <v>190</v>
      </c>
      <c r="D141" s="210" t="s">
        <v>232</v>
      </c>
      <c r="E141" s="211" t="s">
        <v>833</v>
      </c>
      <c r="F141" s="212" t="s">
        <v>834</v>
      </c>
      <c r="G141" s="213" t="s">
        <v>161</v>
      </c>
      <c r="H141" s="214" t="n">
        <v>0.427</v>
      </c>
      <c r="I141" s="215"/>
      <c r="J141" s="216" t="n">
        <f aca="false">ROUND(I141*H141,2)</f>
        <v>0</v>
      </c>
      <c r="K141" s="217"/>
      <c r="L141" s="218"/>
      <c r="M141" s="219"/>
      <c r="N141" s="220" t="s">
        <v>43</v>
      </c>
      <c r="O141" s="67"/>
      <c r="P141" s="207" t="n">
        <f aca="false">O141*H141</f>
        <v>0</v>
      </c>
      <c r="Q141" s="207" t="n">
        <v>1</v>
      </c>
      <c r="R141" s="207" t="n">
        <f aca="false">Q141*H141</f>
        <v>0.427</v>
      </c>
      <c r="S141" s="207" t="n">
        <v>0</v>
      </c>
      <c r="T141" s="208" t="n">
        <f aca="false">S141*H141</f>
        <v>0</v>
      </c>
      <c r="U141" s="24"/>
      <c r="V141" s="24"/>
      <c r="W141" s="24"/>
      <c r="X141" s="24"/>
      <c r="Y141" s="24"/>
      <c r="Z141" s="24"/>
      <c r="AA141" s="24"/>
      <c r="AB141" s="24"/>
      <c r="AC141" s="24"/>
      <c r="AD141" s="24"/>
      <c r="AE141" s="24"/>
      <c r="AR141" s="209" t="s">
        <v>190</v>
      </c>
      <c r="AT141" s="209" t="s">
        <v>232</v>
      </c>
      <c r="AU141" s="209" t="s">
        <v>90</v>
      </c>
      <c r="AY141" s="3" t="s">
        <v>155</v>
      </c>
      <c r="BE141" s="125" t="n">
        <f aca="false">IF(N141="základná",J141,0)</f>
        <v>0</v>
      </c>
      <c r="BF141" s="125" t="n">
        <f aca="false">IF(N141="znížená",J141,0)</f>
        <v>0</v>
      </c>
      <c r="BG141" s="125" t="n">
        <f aca="false">IF(N141="zákl. prenesená",J141,0)</f>
        <v>0</v>
      </c>
      <c r="BH141" s="125" t="n">
        <f aca="false">IF(N141="zníž. prenesená",J141,0)</f>
        <v>0</v>
      </c>
      <c r="BI141" s="125" t="n">
        <f aca="false">IF(N141="nulová",J141,0)</f>
        <v>0</v>
      </c>
      <c r="BJ141" s="3" t="s">
        <v>90</v>
      </c>
      <c r="BK141" s="125" t="n">
        <f aca="false">ROUND(I141*H141,2)</f>
        <v>0</v>
      </c>
      <c r="BL141" s="3" t="s">
        <v>162</v>
      </c>
      <c r="BM141" s="209" t="s">
        <v>835</v>
      </c>
    </row>
    <row r="142" s="182" customFormat="true" ht="22.8" hidden="false" customHeight="true" outlineLevel="0" collapsed="false">
      <c r="B142" s="183"/>
      <c r="D142" s="184" t="s">
        <v>76</v>
      </c>
      <c r="E142" s="194" t="s">
        <v>162</v>
      </c>
      <c r="F142" s="194" t="s">
        <v>168</v>
      </c>
      <c r="I142" s="186"/>
      <c r="J142" s="195" t="n">
        <f aca="false">BK142</f>
        <v>0</v>
      </c>
      <c r="L142" s="183"/>
      <c r="M142" s="188"/>
      <c r="N142" s="189"/>
      <c r="O142" s="189"/>
      <c r="P142" s="190" t="n">
        <f aca="false">P143</f>
        <v>0</v>
      </c>
      <c r="Q142" s="189"/>
      <c r="R142" s="190" t="n">
        <f aca="false">R143</f>
        <v>0.17962315</v>
      </c>
      <c r="S142" s="189"/>
      <c r="T142" s="191" t="n">
        <f aca="false">T143</f>
        <v>0</v>
      </c>
      <c r="AR142" s="184" t="s">
        <v>84</v>
      </c>
      <c r="AT142" s="192" t="s">
        <v>76</v>
      </c>
      <c r="AU142" s="192" t="s">
        <v>84</v>
      </c>
      <c r="AY142" s="184" t="s">
        <v>155</v>
      </c>
      <c r="BK142" s="193" t="n">
        <f aca="false">BK143</f>
        <v>0</v>
      </c>
    </row>
    <row r="143" s="26" customFormat="true" ht="30" hidden="false" customHeight="true" outlineLevel="0" collapsed="false">
      <c r="A143" s="24"/>
      <c r="B143" s="196"/>
      <c r="C143" s="197" t="s">
        <v>194</v>
      </c>
      <c r="D143" s="197" t="s">
        <v>158</v>
      </c>
      <c r="E143" s="198" t="s">
        <v>836</v>
      </c>
      <c r="F143" s="199" t="s">
        <v>837</v>
      </c>
      <c r="G143" s="200" t="s">
        <v>213</v>
      </c>
      <c r="H143" s="201" t="n">
        <v>0.095</v>
      </c>
      <c r="I143" s="202"/>
      <c r="J143" s="203" t="n">
        <f aca="false">ROUND(I143*H143,2)</f>
        <v>0</v>
      </c>
      <c r="K143" s="204"/>
      <c r="L143" s="25"/>
      <c r="M143" s="205"/>
      <c r="N143" s="206" t="s">
        <v>43</v>
      </c>
      <c r="O143" s="67"/>
      <c r="P143" s="207" t="n">
        <f aca="false">O143*H143</f>
        <v>0</v>
      </c>
      <c r="Q143" s="207" t="n">
        <v>1.89077</v>
      </c>
      <c r="R143" s="207" t="n">
        <f aca="false">Q143*H143</f>
        <v>0.17962315</v>
      </c>
      <c r="S143" s="207" t="n">
        <v>0</v>
      </c>
      <c r="T143" s="208" t="n">
        <f aca="false">S143*H143</f>
        <v>0</v>
      </c>
      <c r="U143" s="24"/>
      <c r="V143" s="24"/>
      <c r="W143" s="24"/>
      <c r="X143" s="24"/>
      <c r="Y143" s="24"/>
      <c r="Z143" s="24"/>
      <c r="AA143" s="24"/>
      <c r="AB143" s="24"/>
      <c r="AC143" s="24"/>
      <c r="AD143" s="24"/>
      <c r="AE143" s="24"/>
      <c r="AR143" s="209" t="s">
        <v>162</v>
      </c>
      <c r="AT143" s="209" t="s">
        <v>158</v>
      </c>
      <c r="AU143" s="209" t="s">
        <v>90</v>
      </c>
      <c r="AY143" s="3" t="s">
        <v>155</v>
      </c>
      <c r="BE143" s="125" t="n">
        <f aca="false">IF(N143="základná",J143,0)</f>
        <v>0</v>
      </c>
      <c r="BF143" s="125" t="n">
        <f aca="false">IF(N143="znížená",J143,0)</f>
        <v>0</v>
      </c>
      <c r="BG143" s="125" t="n">
        <f aca="false">IF(N143="zákl. prenesená",J143,0)</f>
        <v>0</v>
      </c>
      <c r="BH143" s="125" t="n">
        <f aca="false">IF(N143="zníž. prenesená",J143,0)</f>
        <v>0</v>
      </c>
      <c r="BI143" s="125" t="n">
        <f aca="false">IF(N143="nulová",J143,0)</f>
        <v>0</v>
      </c>
      <c r="BJ143" s="3" t="s">
        <v>90</v>
      </c>
      <c r="BK143" s="125" t="n">
        <f aca="false">ROUND(I143*H143,2)</f>
        <v>0</v>
      </c>
      <c r="BL143" s="3" t="s">
        <v>162</v>
      </c>
      <c r="BM143" s="209" t="s">
        <v>838</v>
      </c>
    </row>
    <row r="144" s="182" customFormat="true" ht="22.8" hidden="false" customHeight="true" outlineLevel="0" collapsed="false">
      <c r="B144" s="183"/>
      <c r="D144" s="184" t="s">
        <v>76</v>
      </c>
      <c r="E144" s="194" t="s">
        <v>194</v>
      </c>
      <c r="F144" s="194" t="s">
        <v>839</v>
      </c>
      <c r="I144" s="186"/>
      <c r="J144" s="195" t="n">
        <f aca="false">BK144</f>
        <v>0</v>
      </c>
      <c r="L144" s="183"/>
      <c r="M144" s="188"/>
      <c r="N144" s="189"/>
      <c r="O144" s="189"/>
      <c r="P144" s="190" t="n">
        <f aca="false">SUM(P145:P150)</f>
        <v>0</v>
      </c>
      <c r="Q144" s="189"/>
      <c r="R144" s="190" t="n">
        <f aca="false">SUM(R145:R150)</f>
        <v>0</v>
      </c>
      <c r="S144" s="189"/>
      <c r="T144" s="191" t="n">
        <f aca="false">SUM(T145:T150)</f>
        <v>0.4</v>
      </c>
      <c r="AR144" s="184" t="s">
        <v>84</v>
      </c>
      <c r="AT144" s="192" t="s">
        <v>76</v>
      </c>
      <c r="AU144" s="192" t="s">
        <v>84</v>
      </c>
      <c r="AY144" s="184" t="s">
        <v>155</v>
      </c>
      <c r="BK144" s="193" t="n">
        <f aca="false">SUM(BK145:BK150)</f>
        <v>0</v>
      </c>
    </row>
    <row r="145" s="26" customFormat="true" ht="19.8" hidden="false" customHeight="true" outlineLevel="0" collapsed="false">
      <c r="A145" s="24"/>
      <c r="B145" s="196"/>
      <c r="C145" s="197" t="s">
        <v>198</v>
      </c>
      <c r="D145" s="197" t="s">
        <v>158</v>
      </c>
      <c r="E145" s="198" t="s">
        <v>332</v>
      </c>
      <c r="F145" s="199" t="s">
        <v>333</v>
      </c>
      <c r="G145" s="200" t="s">
        <v>161</v>
      </c>
      <c r="H145" s="201" t="n">
        <v>0.645</v>
      </c>
      <c r="I145" s="202"/>
      <c r="J145" s="203" t="n">
        <f aca="false">ROUND(I145*H145,2)</f>
        <v>0</v>
      </c>
      <c r="K145" s="204"/>
      <c r="L145" s="25"/>
      <c r="M145" s="205"/>
      <c r="N145" s="206" t="s">
        <v>43</v>
      </c>
      <c r="O145" s="67"/>
      <c r="P145" s="207" t="n">
        <f aca="false">O145*H145</f>
        <v>0</v>
      </c>
      <c r="Q145" s="207" t="n">
        <v>0</v>
      </c>
      <c r="R145" s="207" t="n">
        <f aca="false">Q145*H145</f>
        <v>0</v>
      </c>
      <c r="S145" s="207" t="n">
        <v>0</v>
      </c>
      <c r="T145" s="208" t="n">
        <f aca="false">S145*H145</f>
        <v>0</v>
      </c>
      <c r="U145" s="24"/>
      <c r="V145" s="24"/>
      <c r="W145" s="24"/>
      <c r="X145" s="24"/>
      <c r="Y145" s="24"/>
      <c r="Z145" s="24"/>
      <c r="AA145" s="24"/>
      <c r="AB145" s="24"/>
      <c r="AC145" s="24"/>
      <c r="AD145" s="24"/>
      <c r="AE145" s="24"/>
      <c r="AR145" s="209" t="s">
        <v>162</v>
      </c>
      <c r="AT145" s="209" t="s">
        <v>158</v>
      </c>
      <c r="AU145" s="209" t="s">
        <v>90</v>
      </c>
      <c r="AY145" s="3" t="s">
        <v>155</v>
      </c>
      <c r="BE145" s="125" t="n">
        <f aca="false">IF(N145="základná",J145,0)</f>
        <v>0</v>
      </c>
      <c r="BF145" s="125" t="n">
        <f aca="false">IF(N145="znížená",J145,0)</f>
        <v>0</v>
      </c>
      <c r="BG145" s="125" t="n">
        <f aca="false">IF(N145="zákl. prenesená",J145,0)</f>
        <v>0</v>
      </c>
      <c r="BH145" s="125" t="n">
        <f aca="false">IF(N145="zníž. prenesená",J145,0)</f>
        <v>0</v>
      </c>
      <c r="BI145" s="125" t="n">
        <f aca="false">IF(N145="nulová",J145,0)</f>
        <v>0</v>
      </c>
      <c r="BJ145" s="3" t="s">
        <v>90</v>
      </c>
      <c r="BK145" s="125" t="n">
        <f aca="false">ROUND(I145*H145,2)</f>
        <v>0</v>
      </c>
      <c r="BL145" s="3" t="s">
        <v>162</v>
      </c>
      <c r="BM145" s="209" t="s">
        <v>840</v>
      </c>
    </row>
    <row r="146" s="26" customFormat="true" ht="22.2" hidden="false" customHeight="true" outlineLevel="0" collapsed="false">
      <c r="A146" s="24"/>
      <c r="B146" s="196"/>
      <c r="C146" s="197" t="s">
        <v>202</v>
      </c>
      <c r="D146" s="197" t="s">
        <v>158</v>
      </c>
      <c r="E146" s="198" t="s">
        <v>336</v>
      </c>
      <c r="F146" s="199" t="s">
        <v>337</v>
      </c>
      <c r="G146" s="200" t="s">
        <v>161</v>
      </c>
      <c r="H146" s="201" t="n">
        <v>4.515</v>
      </c>
      <c r="I146" s="202"/>
      <c r="J146" s="203" t="n">
        <f aca="false">ROUND(I146*H146,2)</f>
        <v>0</v>
      </c>
      <c r="K146" s="204"/>
      <c r="L146" s="25"/>
      <c r="M146" s="205"/>
      <c r="N146" s="206" t="s">
        <v>43</v>
      </c>
      <c r="O146" s="67"/>
      <c r="P146" s="207" t="n">
        <f aca="false">O146*H146</f>
        <v>0</v>
      </c>
      <c r="Q146" s="207" t="n">
        <v>0</v>
      </c>
      <c r="R146" s="207" t="n">
        <f aca="false">Q146*H146</f>
        <v>0</v>
      </c>
      <c r="S146" s="207" t="n">
        <v>0</v>
      </c>
      <c r="T146" s="208" t="n">
        <f aca="false">S146*H146</f>
        <v>0</v>
      </c>
      <c r="U146" s="24"/>
      <c r="V146" s="24"/>
      <c r="W146" s="24"/>
      <c r="X146" s="24"/>
      <c r="Y146" s="24"/>
      <c r="Z146" s="24"/>
      <c r="AA146" s="24"/>
      <c r="AB146" s="24"/>
      <c r="AC146" s="24"/>
      <c r="AD146" s="24"/>
      <c r="AE146" s="24"/>
      <c r="AR146" s="209" t="s">
        <v>162</v>
      </c>
      <c r="AT146" s="209" t="s">
        <v>158</v>
      </c>
      <c r="AU146" s="209" t="s">
        <v>90</v>
      </c>
      <c r="AY146" s="3" t="s">
        <v>155</v>
      </c>
      <c r="BE146" s="125" t="n">
        <f aca="false">IF(N146="základná",J146,0)</f>
        <v>0</v>
      </c>
      <c r="BF146" s="125" t="n">
        <f aca="false">IF(N146="znížená",J146,0)</f>
        <v>0</v>
      </c>
      <c r="BG146" s="125" t="n">
        <f aca="false">IF(N146="zákl. prenesená",J146,0)</f>
        <v>0</v>
      </c>
      <c r="BH146" s="125" t="n">
        <f aca="false">IF(N146="zníž. prenesená",J146,0)</f>
        <v>0</v>
      </c>
      <c r="BI146" s="125" t="n">
        <f aca="false">IF(N146="nulová",J146,0)</f>
        <v>0</v>
      </c>
      <c r="BJ146" s="3" t="s">
        <v>90</v>
      </c>
      <c r="BK146" s="125" t="n">
        <f aca="false">ROUND(I146*H146,2)</f>
        <v>0</v>
      </c>
      <c r="BL146" s="3" t="s">
        <v>162</v>
      </c>
      <c r="BM146" s="209" t="s">
        <v>841</v>
      </c>
    </row>
    <row r="147" s="26" customFormat="true" ht="22.2" hidden="false" customHeight="true" outlineLevel="0" collapsed="false">
      <c r="A147" s="24"/>
      <c r="B147" s="196"/>
      <c r="C147" s="197" t="s">
        <v>206</v>
      </c>
      <c r="D147" s="197" t="s">
        <v>158</v>
      </c>
      <c r="E147" s="198" t="s">
        <v>340</v>
      </c>
      <c r="F147" s="199" t="s">
        <v>341</v>
      </c>
      <c r="G147" s="200" t="s">
        <v>161</v>
      </c>
      <c r="H147" s="201" t="n">
        <v>0.645</v>
      </c>
      <c r="I147" s="202"/>
      <c r="J147" s="203" t="n">
        <f aca="false">ROUND(I147*H147,2)</f>
        <v>0</v>
      </c>
      <c r="K147" s="204"/>
      <c r="L147" s="25"/>
      <c r="M147" s="205"/>
      <c r="N147" s="206" t="s">
        <v>43</v>
      </c>
      <c r="O147" s="67"/>
      <c r="P147" s="207" t="n">
        <f aca="false">O147*H147</f>
        <v>0</v>
      </c>
      <c r="Q147" s="207" t="n">
        <v>0</v>
      </c>
      <c r="R147" s="207" t="n">
        <f aca="false">Q147*H147</f>
        <v>0</v>
      </c>
      <c r="S147" s="207" t="n">
        <v>0</v>
      </c>
      <c r="T147" s="208" t="n">
        <f aca="false">S147*H147</f>
        <v>0</v>
      </c>
      <c r="U147" s="24"/>
      <c r="V147" s="24"/>
      <c r="W147" s="24"/>
      <c r="X147" s="24"/>
      <c r="Y147" s="24"/>
      <c r="Z147" s="24"/>
      <c r="AA147" s="24"/>
      <c r="AB147" s="24"/>
      <c r="AC147" s="24"/>
      <c r="AD147" s="24"/>
      <c r="AE147" s="24"/>
      <c r="AR147" s="209" t="s">
        <v>162</v>
      </c>
      <c r="AT147" s="209" t="s">
        <v>158</v>
      </c>
      <c r="AU147" s="209" t="s">
        <v>90</v>
      </c>
      <c r="AY147" s="3" t="s">
        <v>155</v>
      </c>
      <c r="BE147" s="125" t="n">
        <f aca="false">IF(N147="základná",J147,0)</f>
        <v>0</v>
      </c>
      <c r="BF147" s="125" t="n">
        <f aca="false">IF(N147="znížená",J147,0)</f>
        <v>0</v>
      </c>
      <c r="BG147" s="125" t="n">
        <f aca="false">IF(N147="zákl. prenesená",J147,0)</f>
        <v>0</v>
      </c>
      <c r="BH147" s="125" t="n">
        <f aca="false">IF(N147="zníž. prenesená",J147,0)</f>
        <v>0</v>
      </c>
      <c r="BI147" s="125" t="n">
        <f aca="false">IF(N147="nulová",J147,0)</f>
        <v>0</v>
      </c>
      <c r="BJ147" s="3" t="s">
        <v>90</v>
      </c>
      <c r="BK147" s="125" t="n">
        <f aca="false">ROUND(I147*H147,2)</f>
        <v>0</v>
      </c>
      <c r="BL147" s="3" t="s">
        <v>162</v>
      </c>
      <c r="BM147" s="209" t="s">
        <v>842</v>
      </c>
    </row>
    <row r="148" s="26" customFormat="true" ht="22.2" hidden="false" customHeight="true" outlineLevel="0" collapsed="false">
      <c r="A148" s="24"/>
      <c r="B148" s="196"/>
      <c r="C148" s="197" t="s">
        <v>210</v>
      </c>
      <c r="D148" s="197" t="s">
        <v>158</v>
      </c>
      <c r="E148" s="198" t="s">
        <v>344</v>
      </c>
      <c r="F148" s="199" t="s">
        <v>345</v>
      </c>
      <c r="G148" s="200" t="s">
        <v>161</v>
      </c>
      <c r="H148" s="201" t="n">
        <v>5.16</v>
      </c>
      <c r="I148" s="202"/>
      <c r="J148" s="203" t="n">
        <f aca="false">ROUND(I148*H148,2)</f>
        <v>0</v>
      </c>
      <c r="K148" s="204"/>
      <c r="L148" s="25"/>
      <c r="M148" s="205"/>
      <c r="N148" s="206" t="s">
        <v>43</v>
      </c>
      <c r="O148" s="67"/>
      <c r="P148" s="207" t="n">
        <f aca="false">O148*H148</f>
        <v>0</v>
      </c>
      <c r="Q148" s="207" t="n">
        <v>0</v>
      </c>
      <c r="R148" s="207" t="n">
        <f aca="false">Q148*H148</f>
        <v>0</v>
      </c>
      <c r="S148" s="207" t="n">
        <v>0</v>
      </c>
      <c r="T148" s="208" t="n">
        <f aca="false">S148*H148</f>
        <v>0</v>
      </c>
      <c r="U148" s="24"/>
      <c r="V148" s="24"/>
      <c r="W148" s="24"/>
      <c r="X148" s="24"/>
      <c r="Y148" s="24"/>
      <c r="Z148" s="24"/>
      <c r="AA148" s="24"/>
      <c r="AB148" s="24"/>
      <c r="AC148" s="24"/>
      <c r="AD148" s="24"/>
      <c r="AE148" s="24"/>
      <c r="AR148" s="209" t="s">
        <v>162</v>
      </c>
      <c r="AT148" s="209" t="s">
        <v>158</v>
      </c>
      <c r="AU148" s="209" t="s">
        <v>90</v>
      </c>
      <c r="AY148" s="3" t="s">
        <v>155</v>
      </c>
      <c r="BE148" s="125" t="n">
        <f aca="false">IF(N148="základná",J148,0)</f>
        <v>0</v>
      </c>
      <c r="BF148" s="125" t="n">
        <f aca="false">IF(N148="znížená",J148,0)</f>
        <v>0</v>
      </c>
      <c r="BG148" s="125" t="n">
        <f aca="false">IF(N148="zákl. prenesená",J148,0)</f>
        <v>0</v>
      </c>
      <c r="BH148" s="125" t="n">
        <f aca="false">IF(N148="zníž. prenesená",J148,0)</f>
        <v>0</v>
      </c>
      <c r="BI148" s="125" t="n">
        <f aca="false">IF(N148="nulová",J148,0)</f>
        <v>0</v>
      </c>
      <c r="BJ148" s="3" t="s">
        <v>90</v>
      </c>
      <c r="BK148" s="125" t="n">
        <f aca="false">ROUND(I148*H148,2)</f>
        <v>0</v>
      </c>
      <c r="BL148" s="3" t="s">
        <v>162</v>
      </c>
      <c r="BM148" s="209" t="s">
        <v>843</v>
      </c>
    </row>
    <row r="149" s="26" customFormat="true" ht="22.2" hidden="false" customHeight="true" outlineLevel="0" collapsed="false">
      <c r="A149" s="24"/>
      <c r="B149" s="196"/>
      <c r="C149" s="197" t="s">
        <v>215</v>
      </c>
      <c r="D149" s="197" t="s">
        <v>158</v>
      </c>
      <c r="E149" s="198" t="s">
        <v>844</v>
      </c>
      <c r="F149" s="199" t="s">
        <v>845</v>
      </c>
      <c r="G149" s="200" t="s">
        <v>161</v>
      </c>
      <c r="H149" s="201" t="n">
        <v>0.645</v>
      </c>
      <c r="I149" s="202"/>
      <c r="J149" s="203" t="n">
        <f aca="false">ROUND(I149*H149,2)</f>
        <v>0</v>
      </c>
      <c r="K149" s="204"/>
      <c r="L149" s="25"/>
      <c r="M149" s="205"/>
      <c r="N149" s="206" t="s">
        <v>43</v>
      </c>
      <c r="O149" s="67"/>
      <c r="P149" s="207" t="n">
        <f aca="false">O149*H149</f>
        <v>0</v>
      </c>
      <c r="Q149" s="207" t="n">
        <v>0</v>
      </c>
      <c r="R149" s="207" t="n">
        <f aca="false">Q149*H149</f>
        <v>0</v>
      </c>
      <c r="S149" s="207" t="n">
        <v>0</v>
      </c>
      <c r="T149" s="208" t="n">
        <f aca="false">S149*H149</f>
        <v>0</v>
      </c>
      <c r="U149" s="24"/>
      <c r="V149" s="24"/>
      <c r="W149" s="24"/>
      <c r="X149" s="24"/>
      <c r="Y149" s="24"/>
      <c r="Z149" s="24"/>
      <c r="AA149" s="24"/>
      <c r="AB149" s="24"/>
      <c r="AC149" s="24"/>
      <c r="AD149" s="24"/>
      <c r="AE149" s="24"/>
      <c r="AR149" s="209" t="s">
        <v>162</v>
      </c>
      <c r="AT149" s="209" t="s">
        <v>158</v>
      </c>
      <c r="AU149" s="209" t="s">
        <v>90</v>
      </c>
      <c r="AY149" s="3" t="s">
        <v>155</v>
      </c>
      <c r="BE149" s="125" t="n">
        <f aca="false">IF(N149="základná",J149,0)</f>
        <v>0</v>
      </c>
      <c r="BF149" s="125" t="n">
        <f aca="false">IF(N149="znížená",J149,0)</f>
        <v>0</v>
      </c>
      <c r="BG149" s="125" t="n">
        <f aca="false">IF(N149="zákl. prenesená",J149,0)</f>
        <v>0</v>
      </c>
      <c r="BH149" s="125" t="n">
        <f aca="false">IF(N149="zníž. prenesená",J149,0)</f>
        <v>0</v>
      </c>
      <c r="BI149" s="125" t="n">
        <f aca="false">IF(N149="nulová",J149,0)</f>
        <v>0</v>
      </c>
      <c r="BJ149" s="3" t="s">
        <v>90</v>
      </c>
      <c r="BK149" s="125" t="n">
        <f aca="false">ROUND(I149*H149,2)</f>
        <v>0</v>
      </c>
      <c r="BL149" s="3" t="s">
        <v>162</v>
      </c>
      <c r="BM149" s="209" t="s">
        <v>846</v>
      </c>
    </row>
    <row r="150" s="26" customFormat="true" ht="40.2" hidden="false" customHeight="true" outlineLevel="0" collapsed="false">
      <c r="A150" s="24"/>
      <c r="B150" s="196"/>
      <c r="C150" s="197" t="s">
        <v>219</v>
      </c>
      <c r="D150" s="197" t="s">
        <v>158</v>
      </c>
      <c r="E150" s="198" t="s">
        <v>847</v>
      </c>
      <c r="F150" s="199" t="s">
        <v>848</v>
      </c>
      <c r="G150" s="200" t="s">
        <v>354</v>
      </c>
      <c r="H150" s="201" t="n">
        <v>20</v>
      </c>
      <c r="I150" s="202"/>
      <c r="J150" s="203" t="n">
        <f aca="false">ROUND(I150*H150,2)</f>
        <v>0</v>
      </c>
      <c r="K150" s="204"/>
      <c r="L150" s="25"/>
      <c r="M150" s="205"/>
      <c r="N150" s="206" t="s">
        <v>43</v>
      </c>
      <c r="O150" s="67"/>
      <c r="P150" s="207" t="n">
        <f aca="false">O150*H150</f>
        <v>0</v>
      </c>
      <c r="Q150" s="207" t="n">
        <v>0</v>
      </c>
      <c r="R150" s="207" t="n">
        <f aca="false">Q150*H150</f>
        <v>0</v>
      </c>
      <c r="S150" s="207" t="n">
        <v>0.02</v>
      </c>
      <c r="T150" s="208" t="n">
        <f aca="false">S150*H150</f>
        <v>0.4</v>
      </c>
      <c r="U150" s="24"/>
      <c r="V150" s="24"/>
      <c r="W150" s="24"/>
      <c r="X150" s="24"/>
      <c r="Y150" s="24"/>
      <c r="Z150" s="24"/>
      <c r="AA150" s="24"/>
      <c r="AB150" s="24"/>
      <c r="AC150" s="24"/>
      <c r="AD150" s="24"/>
      <c r="AE150" s="24"/>
      <c r="AR150" s="209" t="s">
        <v>162</v>
      </c>
      <c r="AT150" s="209" t="s">
        <v>158</v>
      </c>
      <c r="AU150" s="209" t="s">
        <v>90</v>
      </c>
      <c r="AY150" s="3" t="s">
        <v>155</v>
      </c>
      <c r="BE150" s="125" t="n">
        <f aca="false">IF(N150="základná",J150,0)</f>
        <v>0</v>
      </c>
      <c r="BF150" s="125" t="n">
        <f aca="false">IF(N150="znížená",J150,0)</f>
        <v>0</v>
      </c>
      <c r="BG150" s="125" t="n">
        <f aca="false">IF(N150="zákl. prenesená",J150,0)</f>
        <v>0</v>
      </c>
      <c r="BH150" s="125" t="n">
        <f aca="false">IF(N150="zníž. prenesená",J150,0)</f>
        <v>0</v>
      </c>
      <c r="BI150" s="125" t="n">
        <f aca="false">IF(N150="nulová",J150,0)</f>
        <v>0</v>
      </c>
      <c r="BJ150" s="3" t="s">
        <v>90</v>
      </c>
      <c r="BK150" s="125" t="n">
        <f aca="false">ROUND(I150*H150,2)</f>
        <v>0</v>
      </c>
      <c r="BL150" s="3" t="s">
        <v>162</v>
      </c>
      <c r="BM150" s="209" t="s">
        <v>849</v>
      </c>
    </row>
    <row r="151" s="182" customFormat="true" ht="22.8" hidden="false" customHeight="true" outlineLevel="0" collapsed="false">
      <c r="B151" s="183"/>
      <c r="D151" s="184" t="s">
        <v>76</v>
      </c>
      <c r="E151" s="194" t="s">
        <v>356</v>
      </c>
      <c r="F151" s="194" t="s">
        <v>357</v>
      </c>
      <c r="I151" s="186"/>
      <c r="J151" s="195" t="n">
        <f aca="false">BK151</f>
        <v>0</v>
      </c>
      <c r="L151" s="183"/>
      <c r="M151" s="188"/>
      <c r="N151" s="189"/>
      <c r="O151" s="189"/>
      <c r="P151" s="190" t="n">
        <f aca="false">P152</f>
        <v>0</v>
      </c>
      <c r="Q151" s="189"/>
      <c r="R151" s="190" t="n">
        <f aca="false">R152</f>
        <v>0</v>
      </c>
      <c r="S151" s="189"/>
      <c r="T151" s="191" t="n">
        <f aca="false">T152</f>
        <v>0</v>
      </c>
      <c r="AR151" s="184" t="s">
        <v>84</v>
      </c>
      <c r="AT151" s="192" t="s">
        <v>76</v>
      </c>
      <c r="AU151" s="192" t="s">
        <v>84</v>
      </c>
      <c r="AY151" s="184" t="s">
        <v>155</v>
      </c>
      <c r="BK151" s="193" t="n">
        <f aca="false">BK152</f>
        <v>0</v>
      </c>
    </row>
    <row r="152" s="26" customFormat="true" ht="22.2" hidden="false" customHeight="true" outlineLevel="0" collapsed="false">
      <c r="A152" s="24"/>
      <c r="B152" s="196"/>
      <c r="C152" s="197" t="s">
        <v>223</v>
      </c>
      <c r="D152" s="197" t="s">
        <v>158</v>
      </c>
      <c r="E152" s="198" t="s">
        <v>359</v>
      </c>
      <c r="F152" s="199" t="s">
        <v>360</v>
      </c>
      <c r="G152" s="200" t="s">
        <v>161</v>
      </c>
      <c r="H152" s="201" t="n">
        <v>0.607</v>
      </c>
      <c r="I152" s="202"/>
      <c r="J152" s="203" t="n">
        <f aca="false">ROUND(I152*H152,2)</f>
        <v>0</v>
      </c>
      <c r="K152" s="204"/>
      <c r="L152" s="25"/>
      <c r="M152" s="205"/>
      <c r="N152" s="206" t="s">
        <v>43</v>
      </c>
      <c r="O152" s="67"/>
      <c r="P152" s="207" t="n">
        <f aca="false">O152*H152</f>
        <v>0</v>
      </c>
      <c r="Q152" s="207" t="n">
        <v>0</v>
      </c>
      <c r="R152" s="207" t="n">
        <f aca="false">Q152*H152</f>
        <v>0</v>
      </c>
      <c r="S152" s="207" t="n">
        <v>0</v>
      </c>
      <c r="T152" s="208" t="n">
        <f aca="false">S152*H152</f>
        <v>0</v>
      </c>
      <c r="U152" s="24"/>
      <c r="V152" s="24"/>
      <c r="W152" s="24"/>
      <c r="X152" s="24"/>
      <c r="Y152" s="24"/>
      <c r="Z152" s="24"/>
      <c r="AA152" s="24"/>
      <c r="AB152" s="24"/>
      <c r="AC152" s="24"/>
      <c r="AD152" s="24"/>
      <c r="AE152" s="24"/>
      <c r="AR152" s="209" t="s">
        <v>162</v>
      </c>
      <c r="AT152" s="209" t="s">
        <v>158</v>
      </c>
      <c r="AU152" s="209" t="s">
        <v>90</v>
      </c>
      <c r="AY152" s="3" t="s">
        <v>155</v>
      </c>
      <c r="BE152" s="125" t="n">
        <f aca="false">IF(N152="základná",J152,0)</f>
        <v>0</v>
      </c>
      <c r="BF152" s="125" t="n">
        <f aca="false">IF(N152="znížená",J152,0)</f>
        <v>0</v>
      </c>
      <c r="BG152" s="125" t="n">
        <f aca="false">IF(N152="zákl. prenesená",J152,0)</f>
        <v>0</v>
      </c>
      <c r="BH152" s="125" t="n">
        <f aca="false">IF(N152="zníž. prenesená",J152,0)</f>
        <v>0</v>
      </c>
      <c r="BI152" s="125" t="n">
        <f aca="false">IF(N152="nulová",J152,0)</f>
        <v>0</v>
      </c>
      <c r="BJ152" s="3" t="s">
        <v>90</v>
      </c>
      <c r="BK152" s="125" t="n">
        <f aca="false">ROUND(I152*H152,2)</f>
        <v>0</v>
      </c>
      <c r="BL152" s="3" t="s">
        <v>162</v>
      </c>
      <c r="BM152" s="209" t="s">
        <v>850</v>
      </c>
    </row>
    <row r="153" s="182" customFormat="true" ht="25.95" hidden="false" customHeight="true" outlineLevel="0" collapsed="false">
      <c r="B153" s="183"/>
      <c r="D153" s="184" t="s">
        <v>76</v>
      </c>
      <c r="E153" s="185" t="s">
        <v>362</v>
      </c>
      <c r="F153" s="185" t="s">
        <v>363</v>
      </c>
      <c r="I153" s="186"/>
      <c r="J153" s="187" t="n">
        <f aca="false">BK153</f>
        <v>0</v>
      </c>
      <c r="L153" s="183"/>
      <c r="M153" s="188"/>
      <c r="N153" s="189"/>
      <c r="O153" s="189"/>
      <c r="P153" s="190" t="n">
        <f aca="false">P154+P159+P174+P186+P219</f>
        <v>0</v>
      </c>
      <c r="Q153" s="189"/>
      <c r="R153" s="190" t="n">
        <f aca="false">R154+R159+R174+R186+R219</f>
        <v>0.1939248</v>
      </c>
      <c r="S153" s="189"/>
      <c r="T153" s="191" t="n">
        <f aca="false">T154+T159+T174+T186+T219</f>
        <v>0.24521</v>
      </c>
      <c r="AR153" s="184" t="s">
        <v>90</v>
      </c>
      <c r="AT153" s="192" t="s">
        <v>76</v>
      </c>
      <c r="AU153" s="192" t="s">
        <v>77</v>
      </c>
      <c r="AY153" s="184" t="s">
        <v>155</v>
      </c>
      <c r="BK153" s="193" t="n">
        <f aca="false">BK154+BK159+BK174+BK186+BK219</f>
        <v>0</v>
      </c>
    </row>
    <row r="154" s="182" customFormat="true" ht="22.8" hidden="false" customHeight="true" outlineLevel="0" collapsed="false">
      <c r="B154" s="183"/>
      <c r="D154" s="184" t="s">
        <v>76</v>
      </c>
      <c r="E154" s="194" t="s">
        <v>395</v>
      </c>
      <c r="F154" s="194" t="s">
        <v>396</v>
      </c>
      <c r="I154" s="186"/>
      <c r="J154" s="195" t="n">
        <f aca="false">BK154</f>
        <v>0</v>
      </c>
      <c r="L154" s="183"/>
      <c r="M154" s="188"/>
      <c r="N154" s="189"/>
      <c r="O154" s="189"/>
      <c r="P154" s="190" t="n">
        <f aca="false">SUM(P155:P158)</f>
        <v>0</v>
      </c>
      <c r="Q154" s="189"/>
      <c r="R154" s="190" t="n">
        <f aca="false">SUM(R155:R158)</f>
        <v>0.0043248</v>
      </c>
      <c r="S154" s="189"/>
      <c r="T154" s="191" t="n">
        <f aca="false">SUM(T155:T158)</f>
        <v>0</v>
      </c>
      <c r="AR154" s="184" t="s">
        <v>90</v>
      </c>
      <c r="AT154" s="192" t="s">
        <v>76</v>
      </c>
      <c r="AU154" s="192" t="s">
        <v>84</v>
      </c>
      <c r="AY154" s="184" t="s">
        <v>155</v>
      </c>
      <c r="BK154" s="193" t="n">
        <f aca="false">SUM(BK155:BK158)</f>
        <v>0</v>
      </c>
    </row>
    <row r="155" s="26" customFormat="true" ht="19.8" hidden="false" customHeight="true" outlineLevel="0" collapsed="false">
      <c r="A155" s="24"/>
      <c r="B155" s="196"/>
      <c r="C155" s="197" t="s">
        <v>227</v>
      </c>
      <c r="D155" s="197" t="s">
        <v>158</v>
      </c>
      <c r="E155" s="198" t="s">
        <v>851</v>
      </c>
      <c r="F155" s="199" t="s">
        <v>852</v>
      </c>
      <c r="G155" s="200" t="s">
        <v>177</v>
      </c>
      <c r="H155" s="201" t="n">
        <v>17</v>
      </c>
      <c r="I155" s="202"/>
      <c r="J155" s="203" t="n">
        <f aca="false">ROUND(I155*H155,2)</f>
        <v>0</v>
      </c>
      <c r="K155" s="204"/>
      <c r="L155" s="25"/>
      <c r="M155" s="205"/>
      <c r="N155" s="206" t="s">
        <v>43</v>
      </c>
      <c r="O155" s="67"/>
      <c r="P155" s="207" t="n">
        <f aca="false">O155*H155</f>
        <v>0</v>
      </c>
      <c r="Q155" s="207" t="n">
        <v>0</v>
      </c>
      <c r="R155" s="207" t="n">
        <f aca="false">Q155*H155</f>
        <v>0</v>
      </c>
      <c r="S155" s="207" t="n">
        <v>0</v>
      </c>
      <c r="T155" s="208" t="n">
        <f aca="false">S155*H155</f>
        <v>0</v>
      </c>
      <c r="U155" s="24"/>
      <c r="V155" s="24"/>
      <c r="W155" s="24"/>
      <c r="X155" s="24"/>
      <c r="Y155" s="24"/>
      <c r="Z155" s="24"/>
      <c r="AA155" s="24"/>
      <c r="AB155" s="24"/>
      <c r="AC155" s="24"/>
      <c r="AD155" s="24"/>
      <c r="AE155" s="24"/>
      <c r="AR155" s="209" t="s">
        <v>223</v>
      </c>
      <c r="AT155" s="209" t="s">
        <v>158</v>
      </c>
      <c r="AU155" s="209" t="s">
        <v>90</v>
      </c>
      <c r="AY155" s="3" t="s">
        <v>155</v>
      </c>
      <c r="BE155" s="125" t="n">
        <f aca="false">IF(N155="základná",J155,0)</f>
        <v>0</v>
      </c>
      <c r="BF155" s="125" t="n">
        <f aca="false">IF(N155="znížená",J155,0)</f>
        <v>0</v>
      </c>
      <c r="BG155" s="125" t="n">
        <f aca="false">IF(N155="zákl. prenesená",J155,0)</f>
        <v>0</v>
      </c>
      <c r="BH155" s="125" t="n">
        <f aca="false">IF(N155="zníž. prenesená",J155,0)</f>
        <v>0</v>
      </c>
      <c r="BI155" s="125" t="n">
        <f aca="false">IF(N155="nulová",J155,0)</f>
        <v>0</v>
      </c>
      <c r="BJ155" s="3" t="s">
        <v>90</v>
      </c>
      <c r="BK155" s="125" t="n">
        <f aca="false">ROUND(I155*H155,2)</f>
        <v>0</v>
      </c>
      <c r="BL155" s="3" t="s">
        <v>223</v>
      </c>
      <c r="BM155" s="209" t="s">
        <v>853</v>
      </c>
    </row>
    <row r="156" s="26" customFormat="true" ht="34.8" hidden="false" customHeight="true" outlineLevel="0" collapsed="false">
      <c r="A156" s="24"/>
      <c r="B156" s="196"/>
      <c r="C156" s="210" t="s">
        <v>231</v>
      </c>
      <c r="D156" s="210" t="s">
        <v>232</v>
      </c>
      <c r="E156" s="211" t="s">
        <v>854</v>
      </c>
      <c r="F156" s="212" t="s">
        <v>855</v>
      </c>
      <c r="G156" s="213" t="s">
        <v>177</v>
      </c>
      <c r="H156" s="214" t="n">
        <v>15.3</v>
      </c>
      <c r="I156" s="215"/>
      <c r="J156" s="216" t="n">
        <f aca="false">ROUND(I156*H156,2)</f>
        <v>0</v>
      </c>
      <c r="K156" s="217"/>
      <c r="L156" s="218"/>
      <c r="M156" s="219"/>
      <c r="N156" s="220" t="s">
        <v>43</v>
      </c>
      <c r="O156" s="67"/>
      <c r="P156" s="207" t="n">
        <f aca="false">O156*H156</f>
        <v>0</v>
      </c>
      <c r="Q156" s="207" t="n">
        <v>0.00024</v>
      </c>
      <c r="R156" s="207" t="n">
        <f aca="false">Q156*H156</f>
        <v>0.003672</v>
      </c>
      <c r="S156" s="207" t="n">
        <v>0</v>
      </c>
      <c r="T156" s="208" t="n">
        <f aca="false">S156*H156</f>
        <v>0</v>
      </c>
      <c r="U156" s="24"/>
      <c r="V156" s="24"/>
      <c r="W156" s="24"/>
      <c r="X156" s="24"/>
      <c r="Y156" s="24"/>
      <c r="Z156" s="24"/>
      <c r="AA156" s="24"/>
      <c r="AB156" s="24"/>
      <c r="AC156" s="24"/>
      <c r="AD156" s="24"/>
      <c r="AE156" s="24"/>
      <c r="AR156" s="209" t="s">
        <v>287</v>
      </c>
      <c r="AT156" s="209" t="s">
        <v>232</v>
      </c>
      <c r="AU156" s="209" t="s">
        <v>90</v>
      </c>
      <c r="AY156" s="3" t="s">
        <v>155</v>
      </c>
      <c r="BE156" s="125" t="n">
        <f aca="false">IF(N156="základná",J156,0)</f>
        <v>0</v>
      </c>
      <c r="BF156" s="125" t="n">
        <f aca="false">IF(N156="znížená",J156,0)</f>
        <v>0</v>
      </c>
      <c r="BG156" s="125" t="n">
        <f aca="false">IF(N156="zákl. prenesená",J156,0)</f>
        <v>0</v>
      </c>
      <c r="BH156" s="125" t="n">
        <f aca="false">IF(N156="zníž. prenesená",J156,0)</f>
        <v>0</v>
      </c>
      <c r="BI156" s="125" t="n">
        <f aca="false">IF(N156="nulová",J156,0)</f>
        <v>0</v>
      </c>
      <c r="BJ156" s="3" t="s">
        <v>90</v>
      </c>
      <c r="BK156" s="125" t="n">
        <f aca="false">ROUND(I156*H156,2)</f>
        <v>0</v>
      </c>
      <c r="BL156" s="3" t="s">
        <v>223</v>
      </c>
      <c r="BM156" s="209" t="s">
        <v>856</v>
      </c>
    </row>
    <row r="157" s="26" customFormat="true" ht="34.8" hidden="false" customHeight="true" outlineLevel="0" collapsed="false">
      <c r="A157" s="24"/>
      <c r="B157" s="196"/>
      <c r="C157" s="210" t="s">
        <v>237</v>
      </c>
      <c r="D157" s="210" t="s">
        <v>232</v>
      </c>
      <c r="E157" s="211" t="s">
        <v>857</v>
      </c>
      <c r="F157" s="212" t="s">
        <v>858</v>
      </c>
      <c r="G157" s="213" t="s">
        <v>177</v>
      </c>
      <c r="H157" s="214" t="n">
        <v>2.04</v>
      </c>
      <c r="I157" s="215"/>
      <c r="J157" s="216" t="n">
        <f aca="false">ROUND(I157*H157,2)</f>
        <v>0</v>
      </c>
      <c r="K157" s="217"/>
      <c r="L157" s="218"/>
      <c r="M157" s="219"/>
      <c r="N157" s="220" t="s">
        <v>43</v>
      </c>
      <c r="O157" s="67"/>
      <c r="P157" s="207" t="n">
        <f aca="false">O157*H157</f>
        <v>0</v>
      </c>
      <c r="Q157" s="207" t="n">
        <v>0.00032</v>
      </c>
      <c r="R157" s="207" t="n">
        <f aca="false">Q157*H157</f>
        <v>0.0006528</v>
      </c>
      <c r="S157" s="207" t="n">
        <v>0</v>
      </c>
      <c r="T157" s="208" t="n">
        <f aca="false">S157*H157</f>
        <v>0</v>
      </c>
      <c r="U157" s="24"/>
      <c r="V157" s="24"/>
      <c r="W157" s="24"/>
      <c r="X157" s="24"/>
      <c r="Y157" s="24"/>
      <c r="Z157" s="24"/>
      <c r="AA157" s="24"/>
      <c r="AB157" s="24"/>
      <c r="AC157" s="24"/>
      <c r="AD157" s="24"/>
      <c r="AE157" s="24"/>
      <c r="AR157" s="209" t="s">
        <v>287</v>
      </c>
      <c r="AT157" s="209" t="s">
        <v>232</v>
      </c>
      <c r="AU157" s="209" t="s">
        <v>90</v>
      </c>
      <c r="AY157" s="3" t="s">
        <v>155</v>
      </c>
      <c r="BE157" s="125" t="n">
        <f aca="false">IF(N157="základná",J157,0)</f>
        <v>0</v>
      </c>
      <c r="BF157" s="125" t="n">
        <f aca="false">IF(N157="znížená",J157,0)</f>
        <v>0</v>
      </c>
      <c r="BG157" s="125" t="n">
        <f aca="false">IF(N157="zákl. prenesená",J157,0)</f>
        <v>0</v>
      </c>
      <c r="BH157" s="125" t="n">
        <f aca="false">IF(N157="zníž. prenesená",J157,0)</f>
        <v>0</v>
      </c>
      <c r="BI157" s="125" t="n">
        <f aca="false">IF(N157="nulová",J157,0)</f>
        <v>0</v>
      </c>
      <c r="BJ157" s="3" t="s">
        <v>90</v>
      </c>
      <c r="BK157" s="125" t="n">
        <f aca="false">ROUND(I157*H157,2)</f>
        <v>0</v>
      </c>
      <c r="BL157" s="3" t="s">
        <v>223</v>
      </c>
      <c r="BM157" s="209" t="s">
        <v>859</v>
      </c>
    </row>
    <row r="158" s="26" customFormat="true" ht="22.2" hidden="false" customHeight="true" outlineLevel="0" collapsed="false">
      <c r="A158" s="24"/>
      <c r="B158" s="196"/>
      <c r="C158" s="197" t="s">
        <v>6</v>
      </c>
      <c r="D158" s="197" t="s">
        <v>158</v>
      </c>
      <c r="E158" s="198" t="s">
        <v>406</v>
      </c>
      <c r="F158" s="199" t="s">
        <v>407</v>
      </c>
      <c r="G158" s="200" t="s">
        <v>393</v>
      </c>
      <c r="H158" s="221"/>
      <c r="I158" s="202"/>
      <c r="J158" s="203" t="n">
        <f aca="false">ROUND(I158*H158,2)</f>
        <v>0</v>
      </c>
      <c r="K158" s="204"/>
      <c r="L158" s="25"/>
      <c r="M158" s="205"/>
      <c r="N158" s="206" t="s">
        <v>43</v>
      </c>
      <c r="O158" s="67"/>
      <c r="P158" s="207" t="n">
        <f aca="false">O158*H158</f>
        <v>0</v>
      </c>
      <c r="Q158" s="207" t="n">
        <v>0</v>
      </c>
      <c r="R158" s="207" t="n">
        <f aca="false">Q158*H158</f>
        <v>0</v>
      </c>
      <c r="S158" s="207" t="n">
        <v>0</v>
      </c>
      <c r="T158" s="208" t="n">
        <f aca="false">S158*H158</f>
        <v>0</v>
      </c>
      <c r="U158" s="24"/>
      <c r="V158" s="24"/>
      <c r="W158" s="24"/>
      <c r="X158" s="24"/>
      <c r="Y158" s="24"/>
      <c r="Z158" s="24"/>
      <c r="AA158" s="24"/>
      <c r="AB158" s="24"/>
      <c r="AC158" s="24"/>
      <c r="AD158" s="24"/>
      <c r="AE158" s="24"/>
      <c r="AR158" s="209" t="s">
        <v>223</v>
      </c>
      <c r="AT158" s="209" t="s">
        <v>158</v>
      </c>
      <c r="AU158" s="209" t="s">
        <v>90</v>
      </c>
      <c r="AY158" s="3" t="s">
        <v>155</v>
      </c>
      <c r="BE158" s="125" t="n">
        <f aca="false">IF(N158="základná",J158,0)</f>
        <v>0</v>
      </c>
      <c r="BF158" s="125" t="n">
        <f aca="false">IF(N158="znížená",J158,0)</f>
        <v>0</v>
      </c>
      <c r="BG158" s="125" t="n">
        <f aca="false">IF(N158="zákl. prenesená",J158,0)</f>
        <v>0</v>
      </c>
      <c r="BH158" s="125" t="n">
        <f aca="false">IF(N158="zníž. prenesená",J158,0)</f>
        <v>0</v>
      </c>
      <c r="BI158" s="125" t="n">
        <f aca="false">IF(N158="nulová",J158,0)</f>
        <v>0</v>
      </c>
      <c r="BJ158" s="3" t="s">
        <v>90</v>
      </c>
      <c r="BK158" s="125" t="n">
        <f aca="false">ROUND(I158*H158,2)</f>
        <v>0</v>
      </c>
      <c r="BL158" s="3" t="s">
        <v>223</v>
      </c>
      <c r="BM158" s="209" t="s">
        <v>860</v>
      </c>
    </row>
    <row r="159" s="182" customFormat="true" ht="22.8" hidden="false" customHeight="true" outlineLevel="0" collapsed="false">
      <c r="B159" s="183"/>
      <c r="D159" s="184" t="s">
        <v>76</v>
      </c>
      <c r="E159" s="194" t="s">
        <v>861</v>
      </c>
      <c r="F159" s="194" t="s">
        <v>862</v>
      </c>
      <c r="I159" s="186"/>
      <c r="J159" s="195" t="n">
        <f aca="false">BK159</f>
        <v>0</v>
      </c>
      <c r="L159" s="183"/>
      <c r="M159" s="188"/>
      <c r="N159" s="189"/>
      <c r="O159" s="189"/>
      <c r="P159" s="190" t="n">
        <f aca="false">SUM(P160:P173)</f>
        <v>0</v>
      </c>
      <c r="Q159" s="189"/>
      <c r="R159" s="190" t="n">
        <f aca="false">SUM(R160:R173)</f>
        <v>0.01776</v>
      </c>
      <c r="S159" s="189"/>
      <c r="T159" s="191" t="n">
        <f aca="false">SUM(T160:T173)</f>
        <v>0.02756</v>
      </c>
      <c r="AR159" s="184" t="s">
        <v>90</v>
      </c>
      <c r="AT159" s="192" t="s">
        <v>76</v>
      </c>
      <c r="AU159" s="192" t="s">
        <v>84</v>
      </c>
      <c r="AY159" s="184" t="s">
        <v>155</v>
      </c>
      <c r="BK159" s="193" t="n">
        <f aca="false">SUM(BK160:BK173)</f>
        <v>0</v>
      </c>
    </row>
    <row r="160" s="26" customFormat="true" ht="22.2" hidden="false" customHeight="true" outlineLevel="0" collapsed="false">
      <c r="A160" s="24"/>
      <c r="B160" s="196"/>
      <c r="C160" s="197" t="s">
        <v>244</v>
      </c>
      <c r="D160" s="197" t="s">
        <v>158</v>
      </c>
      <c r="E160" s="198" t="s">
        <v>863</v>
      </c>
      <c r="F160" s="199" t="s">
        <v>864</v>
      </c>
      <c r="G160" s="200" t="s">
        <v>171</v>
      </c>
      <c r="H160" s="201" t="n">
        <v>2</v>
      </c>
      <c r="I160" s="202"/>
      <c r="J160" s="203" t="n">
        <f aca="false">ROUND(I160*H160,2)</f>
        <v>0</v>
      </c>
      <c r="K160" s="204"/>
      <c r="L160" s="25"/>
      <c r="M160" s="205"/>
      <c r="N160" s="206" t="s">
        <v>43</v>
      </c>
      <c r="O160" s="67"/>
      <c r="P160" s="207" t="n">
        <f aca="false">O160*H160</f>
        <v>0</v>
      </c>
      <c r="Q160" s="207" t="n">
        <v>0.00056</v>
      </c>
      <c r="R160" s="207" t="n">
        <f aca="false">Q160*H160</f>
        <v>0.00112</v>
      </c>
      <c r="S160" s="207" t="n">
        <v>0</v>
      </c>
      <c r="T160" s="208" t="n">
        <f aca="false">S160*H160</f>
        <v>0</v>
      </c>
      <c r="U160" s="24"/>
      <c r="V160" s="24"/>
      <c r="W160" s="24"/>
      <c r="X160" s="24"/>
      <c r="Y160" s="24"/>
      <c r="Z160" s="24"/>
      <c r="AA160" s="24"/>
      <c r="AB160" s="24"/>
      <c r="AC160" s="24"/>
      <c r="AD160" s="24"/>
      <c r="AE160" s="24"/>
      <c r="AR160" s="209" t="s">
        <v>223</v>
      </c>
      <c r="AT160" s="209" t="s">
        <v>158</v>
      </c>
      <c r="AU160" s="209" t="s">
        <v>90</v>
      </c>
      <c r="AY160" s="3" t="s">
        <v>155</v>
      </c>
      <c r="BE160" s="125" t="n">
        <f aca="false">IF(N160="základná",J160,0)</f>
        <v>0</v>
      </c>
      <c r="BF160" s="125" t="n">
        <f aca="false">IF(N160="znížená",J160,0)</f>
        <v>0</v>
      </c>
      <c r="BG160" s="125" t="n">
        <f aca="false">IF(N160="zákl. prenesená",J160,0)</f>
        <v>0</v>
      </c>
      <c r="BH160" s="125" t="n">
        <f aca="false">IF(N160="zníž. prenesená",J160,0)</f>
        <v>0</v>
      </c>
      <c r="BI160" s="125" t="n">
        <f aca="false">IF(N160="nulová",J160,0)</f>
        <v>0</v>
      </c>
      <c r="BJ160" s="3" t="s">
        <v>90</v>
      </c>
      <c r="BK160" s="125" t="n">
        <f aca="false">ROUND(I160*H160,2)</f>
        <v>0</v>
      </c>
      <c r="BL160" s="3" t="s">
        <v>223</v>
      </c>
      <c r="BM160" s="209" t="s">
        <v>865</v>
      </c>
    </row>
    <row r="161" s="26" customFormat="true" ht="22.2" hidden="false" customHeight="true" outlineLevel="0" collapsed="false">
      <c r="A161" s="24"/>
      <c r="B161" s="196"/>
      <c r="C161" s="197" t="s">
        <v>248</v>
      </c>
      <c r="D161" s="197" t="s">
        <v>158</v>
      </c>
      <c r="E161" s="198" t="s">
        <v>866</v>
      </c>
      <c r="F161" s="199" t="s">
        <v>867</v>
      </c>
      <c r="G161" s="200" t="s">
        <v>171</v>
      </c>
      <c r="H161" s="201" t="n">
        <v>1</v>
      </c>
      <c r="I161" s="202"/>
      <c r="J161" s="203" t="n">
        <f aca="false">ROUND(I161*H161,2)</f>
        <v>0</v>
      </c>
      <c r="K161" s="204"/>
      <c r="L161" s="25"/>
      <c r="M161" s="205"/>
      <c r="N161" s="206" t="s">
        <v>43</v>
      </c>
      <c r="O161" s="67"/>
      <c r="P161" s="207" t="n">
        <f aca="false">O161*H161</f>
        <v>0</v>
      </c>
      <c r="Q161" s="207" t="n">
        <v>0.00129</v>
      </c>
      <c r="R161" s="207" t="n">
        <f aca="false">Q161*H161</f>
        <v>0.00129</v>
      </c>
      <c r="S161" s="207" t="n">
        <v>0</v>
      </c>
      <c r="T161" s="208" t="n">
        <f aca="false">S161*H161</f>
        <v>0</v>
      </c>
      <c r="U161" s="24"/>
      <c r="V161" s="24"/>
      <c r="W161" s="24"/>
      <c r="X161" s="24"/>
      <c r="Y161" s="24"/>
      <c r="Z161" s="24"/>
      <c r="AA161" s="24"/>
      <c r="AB161" s="24"/>
      <c r="AC161" s="24"/>
      <c r="AD161" s="24"/>
      <c r="AE161" s="24"/>
      <c r="AR161" s="209" t="s">
        <v>223</v>
      </c>
      <c r="AT161" s="209" t="s">
        <v>158</v>
      </c>
      <c r="AU161" s="209" t="s">
        <v>90</v>
      </c>
      <c r="AY161" s="3" t="s">
        <v>155</v>
      </c>
      <c r="BE161" s="125" t="n">
        <f aca="false">IF(N161="základná",J161,0)</f>
        <v>0</v>
      </c>
      <c r="BF161" s="125" t="n">
        <f aca="false">IF(N161="znížená",J161,0)</f>
        <v>0</v>
      </c>
      <c r="BG161" s="125" t="n">
        <f aca="false">IF(N161="zákl. prenesená",J161,0)</f>
        <v>0</v>
      </c>
      <c r="BH161" s="125" t="n">
        <f aca="false">IF(N161="zníž. prenesená",J161,0)</f>
        <v>0</v>
      </c>
      <c r="BI161" s="125" t="n">
        <f aca="false">IF(N161="nulová",J161,0)</f>
        <v>0</v>
      </c>
      <c r="BJ161" s="3" t="s">
        <v>90</v>
      </c>
      <c r="BK161" s="125" t="n">
        <f aca="false">ROUND(I161*H161,2)</f>
        <v>0</v>
      </c>
      <c r="BL161" s="3" t="s">
        <v>223</v>
      </c>
      <c r="BM161" s="209" t="s">
        <v>868</v>
      </c>
    </row>
    <row r="162" s="26" customFormat="true" ht="22.2" hidden="false" customHeight="true" outlineLevel="0" collapsed="false">
      <c r="A162" s="24"/>
      <c r="B162" s="196"/>
      <c r="C162" s="197" t="s">
        <v>252</v>
      </c>
      <c r="D162" s="197" t="s">
        <v>158</v>
      </c>
      <c r="E162" s="198" t="s">
        <v>869</v>
      </c>
      <c r="F162" s="199" t="s">
        <v>870</v>
      </c>
      <c r="G162" s="200" t="s">
        <v>171</v>
      </c>
      <c r="H162" s="201" t="n">
        <v>5</v>
      </c>
      <c r="I162" s="202"/>
      <c r="J162" s="203" t="n">
        <f aca="false">ROUND(I162*H162,2)</f>
        <v>0</v>
      </c>
      <c r="K162" s="204"/>
      <c r="L162" s="25"/>
      <c r="M162" s="205"/>
      <c r="N162" s="206" t="s">
        <v>43</v>
      </c>
      <c r="O162" s="67"/>
      <c r="P162" s="207" t="n">
        <f aca="false">O162*H162</f>
        <v>0</v>
      </c>
      <c r="Q162" s="207" t="n">
        <v>0</v>
      </c>
      <c r="R162" s="207" t="n">
        <f aca="false">Q162*H162</f>
        <v>0</v>
      </c>
      <c r="S162" s="207" t="n">
        <v>0</v>
      </c>
      <c r="T162" s="208" t="n">
        <f aca="false">S162*H162</f>
        <v>0</v>
      </c>
      <c r="U162" s="24"/>
      <c r="V162" s="24"/>
      <c r="W162" s="24"/>
      <c r="X162" s="24"/>
      <c r="Y162" s="24"/>
      <c r="Z162" s="24"/>
      <c r="AA162" s="24"/>
      <c r="AB162" s="24"/>
      <c r="AC162" s="24"/>
      <c r="AD162" s="24"/>
      <c r="AE162" s="24"/>
      <c r="AR162" s="209" t="s">
        <v>223</v>
      </c>
      <c r="AT162" s="209" t="s">
        <v>158</v>
      </c>
      <c r="AU162" s="209" t="s">
        <v>90</v>
      </c>
      <c r="AY162" s="3" t="s">
        <v>155</v>
      </c>
      <c r="BE162" s="125" t="n">
        <f aca="false">IF(N162="základná",J162,0)</f>
        <v>0</v>
      </c>
      <c r="BF162" s="125" t="n">
        <f aca="false">IF(N162="znížená",J162,0)</f>
        <v>0</v>
      </c>
      <c r="BG162" s="125" t="n">
        <f aca="false">IF(N162="zákl. prenesená",J162,0)</f>
        <v>0</v>
      </c>
      <c r="BH162" s="125" t="n">
        <f aca="false">IF(N162="zníž. prenesená",J162,0)</f>
        <v>0</v>
      </c>
      <c r="BI162" s="125" t="n">
        <f aca="false">IF(N162="nulová",J162,0)</f>
        <v>0</v>
      </c>
      <c r="BJ162" s="3" t="s">
        <v>90</v>
      </c>
      <c r="BK162" s="125" t="n">
        <f aca="false">ROUND(I162*H162,2)</f>
        <v>0</v>
      </c>
      <c r="BL162" s="3" t="s">
        <v>223</v>
      </c>
      <c r="BM162" s="209" t="s">
        <v>871</v>
      </c>
    </row>
    <row r="163" s="26" customFormat="true" ht="22.2" hidden="false" customHeight="true" outlineLevel="0" collapsed="false">
      <c r="A163" s="24"/>
      <c r="B163" s="196"/>
      <c r="C163" s="197" t="s">
        <v>256</v>
      </c>
      <c r="D163" s="197" t="s">
        <v>158</v>
      </c>
      <c r="E163" s="198" t="s">
        <v>872</v>
      </c>
      <c r="F163" s="199" t="s">
        <v>873</v>
      </c>
      <c r="G163" s="200" t="s">
        <v>171</v>
      </c>
      <c r="H163" s="201" t="n">
        <v>5</v>
      </c>
      <c r="I163" s="202"/>
      <c r="J163" s="203" t="n">
        <f aca="false">ROUND(I163*H163,2)</f>
        <v>0</v>
      </c>
      <c r="K163" s="204"/>
      <c r="L163" s="25"/>
      <c r="M163" s="205"/>
      <c r="N163" s="206" t="s">
        <v>43</v>
      </c>
      <c r="O163" s="67"/>
      <c r="P163" s="207" t="n">
        <f aca="false">O163*H163</f>
        <v>0</v>
      </c>
      <c r="Q163" s="207" t="n">
        <v>0.00023</v>
      </c>
      <c r="R163" s="207" t="n">
        <f aca="false">Q163*H163</f>
        <v>0.00115</v>
      </c>
      <c r="S163" s="207" t="n">
        <v>0</v>
      </c>
      <c r="T163" s="208" t="n">
        <f aca="false">S163*H163</f>
        <v>0</v>
      </c>
      <c r="U163" s="24"/>
      <c r="V163" s="24"/>
      <c r="W163" s="24"/>
      <c r="X163" s="24"/>
      <c r="Y163" s="24"/>
      <c r="Z163" s="24"/>
      <c r="AA163" s="24"/>
      <c r="AB163" s="24"/>
      <c r="AC163" s="24"/>
      <c r="AD163" s="24"/>
      <c r="AE163" s="24"/>
      <c r="AR163" s="209" t="s">
        <v>223</v>
      </c>
      <c r="AT163" s="209" t="s">
        <v>158</v>
      </c>
      <c r="AU163" s="209" t="s">
        <v>90</v>
      </c>
      <c r="AY163" s="3" t="s">
        <v>155</v>
      </c>
      <c r="BE163" s="125" t="n">
        <f aca="false">IF(N163="základná",J163,0)</f>
        <v>0</v>
      </c>
      <c r="BF163" s="125" t="n">
        <f aca="false">IF(N163="znížená",J163,0)</f>
        <v>0</v>
      </c>
      <c r="BG163" s="125" t="n">
        <f aca="false">IF(N163="zákl. prenesená",J163,0)</f>
        <v>0</v>
      </c>
      <c r="BH163" s="125" t="n">
        <f aca="false">IF(N163="zníž. prenesená",J163,0)</f>
        <v>0</v>
      </c>
      <c r="BI163" s="125" t="n">
        <f aca="false">IF(N163="nulová",J163,0)</f>
        <v>0</v>
      </c>
      <c r="BJ163" s="3" t="s">
        <v>90</v>
      </c>
      <c r="BK163" s="125" t="n">
        <f aca="false">ROUND(I163*H163,2)</f>
        <v>0</v>
      </c>
      <c r="BL163" s="3" t="s">
        <v>223</v>
      </c>
      <c r="BM163" s="209" t="s">
        <v>874</v>
      </c>
    </row>
    <row r="164" s="26" customFormat="true" ht="19.8" hidden="false" customHeight="true" outlineLevel="0" collapsed="false">
      <c r="A164" s="24"/>
      <c r="B164" s="196"/>
      <c r="C164" s="197" t="s">
        <v>260</v>
      </c>
      <c r="D164" s="197" t="s">
        <v>158</v>
      </c>
      <c r="E164" s="198" t="s">
        <v>875</v>
      </c>
      <c r="F164" s="199" t="s">
        <v>876</v>
      </c>
      <c r="G164" s="200" t="s">
        <v>177</v>
      </c>
      <c r="H164" s="201" t="n">
        <v>2</v>
      </c>
      <c r="I164" s="202"/>
      <c r="J164" s="203" t="n">
        <f aca="false">ROUND(I164*H164,2)</f>
        <v>0</v>
      </c>
      <c r="K164" s="204"/>
      <c r="L164" s="25"/>
      <c r="M164" s="205"/>
      <c r="N164" s="206" t="s">
        <v>43</v>
      </c>
      <c r="O164" s="67"/>
      <c r="P164" s="207" t="n">
        <f aca="false">O164*H164</f>
        <v>0</v>
      </c>
      <c r="Q164" s="207" t="n">
        <v>0.00151</v>
      </c>
      <c r="R164" s="207" t="n">
        <f aca="false">Q164*H164</f>
        <v>0.00302</v>
      </c>
      <c r="S164" s="207" t="n">
        <v>0</v>
      </c>
      <c r="T164" s="208" t="n">
        <f aca="false">S164*H164</f>
        <v>0</v>
      </c>
      <c r="U164" s="24"/>
      <c r="V164" s="24"/>
      <c r="W164" s="24"/>
      <c r="X164" s="24"/>
      <c r="Y164" s="24"/>
      <c r="Z164" s="24"/>
      <c r="AA164" s="24"/>
      <c r="AB164" s="24"/>
      <c r="AC164" s="24"/>
      <c r="AD164" s="24"/>
      <c r="AE164" s="24"/>
      <c r="AR164" s="209" t="s">
        <v>223</v>
      </c>
      <c r="AT164" s="209" t="s">
        <v>158</v>
      </c>
      <c r="AU164" s="209" t="s">
        <v>90</v>
      </c>
      <c r="AY164" s="3" t="s">
        <v>155</v>
      </c>
      <c r="BE164" s="125" t="n">
        <f aca="false">IF(N164="základná",J164,0)</f>
        <v>0</v>
      </c>
      <c r="BF164" s="125" t="n">
        <f aca="false">IF(N164="znížená",J164,0)</f>
        <v>0</v>
      </c>
      <c r="BG164" s="125" t="n">
        <f aca="false">IF(N164="zákl. prenesená",J164,0)</f>
        <v>0</v>
      </c>
      <c r="BH164" s="125" t="n">
        <f aca="false">IF(N164="zníž. prenesená",J164,0)</f>
        <v>0</v>
      </c>
      <c r="BI164" s="125" t="n">
        <f aca="false">IF(N164="nulová",J164,0)</f>
        <v>0</v>
      </c>
      <c r="BJ164" s="3" t="s">
        <v>90</v>
      </c>
      <c r="BK164" s="125" t="n">
        <f aca="false">ROUND(I164*H164,2)</f>
        <v>0</v>
      </c>
      <c r="BL164" s="3" t="s">
        <v>223</v>
      </c>
      <c r="BM164" s="209" t="s">
        <v>877</v>
      </c>
    </row>
    <row r="165" s="26" customFormat="true" ht="14.4" hidden="false" customHeight="true" outlineLevel="0" collapsed="false">
      <c r="A165" s="24"/>
      <c r="B165" s="196"/>
      <c r="C165" s="197" t="s">
        <v>262</v>
      </c>
      <c r="D165" s="197" t="s">
        <v>158</v>
      </c>
      <c r="E165" s="198" t="s">
        <v>878</v>
      </c>
      <c r="F165" s="199" t="s">
        <v>879</v>
      </c>
      <c r="G165" s="200" t="s">
        <v>177</v>
      </c>
      <c r="H165" s="201" t="n">
        <v>5</v>
      </c>
      <c r="I165" s="202"/>
      <c r="J165" s="203" t="n">
        <f aca="false">ROUND(I165*H165,2)</f>
        <v>0</v>
      </c>
      <c r="K165" s="204"/>
      <c r="L165" s="25"/>
      <c r="M165" s="205"/>
      <c r="N165" s="206" t="s">
        <v>43</v>
      </c>
      <c r="O165" s="67"/>
      <c r="P165" s="207" t="n">
        <f aca="false">O165*H165</f>
        <v>0</v>
      </c>
      <c r="Q165" s="207" t="n">
        <v>0.00087</v>
      </c>
      <c r="R165" s="207" t="n">
        <f aca="false">Q165*H165</f>
        <v>0.00435</v>
      </c>
      <c r="S165" s="207" t="n">
        <v>0</v>
      </c>
      <c r="T165" s="208" t="n">
        <f aca="false">S165*H165</f>
        <v>0</v>
      </c>
      <c r="U165" s="24"/>
      <c r="V165" s="24"/>
      <c r="W165" s="24"/>
      <c r="X165" s="24"/>
      <c r="Y165" s="24"/>
      <c r="Z165" s="24"/>
      <c r="AA165" s="24"/>
      <c r="AB165" s="24"/>
      <c r="AC165" s="24"/>
      <c r="AD165" s="24"/>
      <c r="AE165" s="24"/>
      <c r="AR165" s="209" t="s">
        <v>223</v>
      </c>
      <c r="AT165" s="209" t="s">
        <v>158</v>
      </c>
      <c r="AU165" s="209" t="s">
        <v>90</v>
      </c>
      <c r="AY165" s="3" t="s">
        <v>155</v>
      </c>
      <c r="BE165" s="125" t="n">
        <f aca="false">IF(N165="základná",J165,0)</f>
        <v>0</v>
      </c>
      <c r="BF165" s="125" t="n">
        <f aca="false">IF(N165="znížená",J165,0)</f>
        <v>0</v>
      </c>
      <c r="BG165" s="125" t="n">
        <f aca="false">IF(N165="zákl. prenesená",J165,0)</f>
        <v>0</v>
      </c>
      <c r="BH165" s="125" t="n">
        <f aca="false">IF(N165="zníž. prenesená",J165,0)</f>
        <v>0</v>
      </c>
      <c r="BI165" s="125" t="n">
        <f aca="false">IF(N165="nulová",J165,0)</f>
        <v>0</v>
      </c>
      <c r="BJ165" s="3" t="s">
        <v>90</v>
      </c>
      <c r="BK165" s="125" t="n">
        <f aca="false">ROUND(I165*H165,2)</f>
        <v>0</v>
      </c>
      <c r="BL165" s="3" t="s">
        <v>223</v>
      </c>
      <c r="BM165" s="209" t="s">
        <v>880</v>
      </c>
    </row>
    <row r="166" s="26" customFormat="true" ht="14.4" hidden="false" customHeight="true" outlineLevel="0" collapsed="false">
      <c r="A166" s="24"/>
      <c r="B166" s="196"/>
      <c r="C166" s="197" t="s">
        <v>267</v>
      </c>
      <c r="D166" s="197" t="s">
        <v>158</v>
      </c>
      <c r="E166" s="198" t="s">
        <v>881</v>
      </c>
      <c r="F166" s="199" t="s">
        <v>882</v>
      </c>
      <c r="G166" s="200" t="s">
        <v>177</v>
      </c>
      <c r="H166" s="201" t="n">
        <v>2</v>
      </c>
      <c r="I166" s="202"/>
      <c r="J166" s="203" t="n">
        <f aca="false">ROUND(I166*H166,2)</f>
        <v>0</v>
      </c>
      <c r="K166" s="204"/>
      <c r="L166" s="25"/>
      <c r="M166" s="205"/>
      <c r="N166" s="206" t="s">
        <v>43</v>
      </c>
      <c r="O166" s="67"/>
      <c r="P166" s="207" t="n">
        <f aca="false">O166*H166</f>
        <v>0</v>
      </c>
      <c r="Q166" s="207" t="n">
        <v>0.0029</v>
      </c>
      <c r="R166" s="207" t="n">
        <f aca="false">Q166*H166</f>
        <v>0.0058</v>
      </c>
      <c r="S166" s="207" t="n">
        <v>0</v>
      </c>
      <c r="T166" s="208" t="n">
        <f aca="false">S166*H166</f>
        <v>0</v>
      </c>
      <c r="U166" s="24"/>
      <c r="V166" s="24"/>
      <c r="W166" s="24"/>
      <c r="X166" s="24"/>
      <c r="Y166" s="24"/>
      <c r="Z166" s="24"/>
      <c r="AA166" s="24"/>
      <c r="AB166" s="24"/>
      <c r="AC166" s="24"/>
      <c r="AD166" s="24"/>
      <c r="AE166" s="24"/>
      <c r="AR166" s="209" t="s">
        <v>223</v>
      </c>
      <c r="AT166" s="209" t="s">
        <v>158</v>
      </c>
      <c r="AU166" s="209" t="s">
        <v>90</v>
      </c>
      <c r="AY166" s="3" t="s">
        <v>155</v>
      </c>
      <c r="BE166" s="125" t="n">
        <f aca="false">IF(N166="základná",J166,0)</f>
        <v>0</v>
      </c>
      <c r="BF166" s="125" t="n">
        <f aca="false">IF(N166="znížená",J166,0)</f>
        <v>0</v>
      </c>
      <c r="BG166" s="125" t="n">
        <f aca="false">IF(N166="zákl. prenesená",J166,0)</f>
        <v>0</v>
      </c>
      <c r="BH166" s="125" t="n">
        <f aca="false">IF(N166="zníž. prenesená",J166,0)</f>
        <v>0</v>
      </c>
      <c r="BI166" s="125" t="n">
        <f aca="false">IF(N166="nulová",J166,0)</f>
        <v>0</v>
      </c>
      <c r="BJ166" s="3" t="s">
        <v>90</v>
      </c>
      <c r="BK166" s="125" t="n">
        <f aca="false">ROUND(I166*H166,2)</f>
        <v>0</v>
      </c>
      <c r="BL166" s="3" t="s">
        <v>223</v>
      </c>
      <c r="BM166" s="209" t="s">
        <v>883</v>
      </c>
    </row>
    <row r="167" s="26" customFormat="true" ht="22.2" hidden="false" customHeight="true" outlineLevel="0" collapsed="false">
      <c r="A167" s="24"/>
      <c r="B167" s="196"/>
      <c r="C167" s="197" t="s">
        <v>271</v>
      </c>
      <c r="D167" s="197" t="s">
        <v>158</v>
      </c>
      <c r="E167" s="198" t="s">
        <v>884</v>
      </c>
      <c r="F167" s="199" t="s">
        <v>885</v>
      </c>
      <c r="G167" s="200" t="s">
        <v>171</v>
      </c>
      <c r="H167" s="201" t="n">
        <v>3</v>
      </c>
      <c r="I167" s="202"/>
      <c r="J167" s="203" t="n">
        <f aca="false">ROUND(I167*H167,2)</f>
        <v>0</v>
      </c>
      <c r="K167" s="204"/>
      <c r="L167" s="25"/>
      <c r="M167" s="205"/>
      <c r="N167" s="206" t="s">
        <v>43</v>
      </c>
      <c r="O167" s="67"/>
      <c r="P167" s="207" t="n">
        <f aca="false">O167*H167</f>
        <v>0</v>
      </c>
      <c r="Q167" s="207" t="n">
        <v>0</v>
      </c>
      <c r="R167" s="207" t="n">
        <f aca="false">Q167*H167</f>
        <v>0</v>
      </c>
      <c r="S167" s="207" t="n">
        <v>0</v>
      </c>
      <c r="T167" s="208" t="n">
        <f aca="false">S167*H167</f>
        <v>0</v>
      </c>
      <c r="U167" s="24"/>
      <c r="V167" s="24"/>
      <c r="W167" s="24"/>
      <c r="X167" s="24"/>
      <c r="Y167" s="24"/>
      <c r="Z167" s="24"/>
      <c r="AA167" s="24"/>
      <c r="AB167" s="24"/>
      <c r="AC167" s="24"/>
      <c r="AD167" s="24"/>
      <c r="AE167" s="24"/>
      <c r="AR167" s="209" t="s">
        <v>223</v>
      </c>
      <c r="AT167" s="209" t="s">
        <v>158</v>
      </c>
      <c r="AU167" s="209" t="s">
        <v>90</v>
      </c>
      <c r="AY167" s="3" t="s">
        <v>155</v>
      </c>
      <c r="BE167" s="125" t="n">
        <f aca="false">IF(N167="základná",J167,0)</f>
        <v>0</v>
      </c>
      <c r="BF167" s="125" t="n">
        <f aca="false">IF(N167="znížená",J167,0)</f>
        <v>0</v>
      </c>
      <c r="BG167" s="125" t="n">
        <f aca="false">IF(N167="zákl. prenesená",J167,0)</f>
        <v>0</v>
      </c>
      <c r="BH167" s="125" t="n">
        <f aca="false">IF(N167="zníž. prenesená",J167,0)</f>
        <v>0</v>
      </c>
      <c r="BI167" s="125" t="n">
        <f aca="false">IF(N167="nulová",J167,0)</f>
        <v>0</v>
      </c>
      <c r="BJ167" s="3" t="s">
        <v>90</v>
      </c>
      <c r="BK167" s="125" t="n">
        <f aca="false">ROUND(I167*H167,2)</f>
        <v>0</v>
      </c>
      <c r="BL167" s="3" t="s">
        <v>223</v>
      </c>
      <c r="BM167" s="209" t="s">
        <v>886</v>
      </c>
    </row>
    <row r="168" s="26" customFormat="true" ht="22.2" hidden="false" customHeight="true" outlineLevel="0" collapsed="false">
      <c r="A168" s="24"/>
      <c r="B168" s="196"/>
      <c r="C168" s="197" t="s">
        <v>275</v>
      </c>
      <c r="D168" s="197" t="s">
        <v>158</v>
      </c>
      <c r="E168" s="198" t="s">
        <v>887</v>
      </c>
      <c r="F168" s="199" t="s">
        <v>888</v>
      </c>
      <c r="G168" s="200" t="s">
        <v>171</v>
      </c>
      <c r="H168" s="201" t="n">
        <v>3</v>
      </c>
      <c r="I168" s="202"/>
      <c r="J168" s="203" t="n">
        <f aca="false">ROUND(I168*H168,2)</f>
        <v>0</v>
      </c>
      <c r="K168" s="204"/>
      <c r="L168" s="25"/>
      <c r="M168" s="205"/>
      <c r="N168" s="206" t="s">
        <v>43</v>
      </c>
      <c r="O168" s="67"/>
      <c r="P168" s="207" t="n">
        <f aca="false">O168*H168</f>
        <v>0</v>
      </c>
      <c r="Q168" s="207" t="n">
        <v>0</v>
      </c>
      <c r="R168" s="207" t="n">
        <f aca="false">Q168*H168</f>
        <v>0</v>
      </c>
      <c r="S168" s="207" t="n">
        <v>0</v>
      </c>
      <c r="T168" s="208" t="n">
        <f aca="false">S168*H168</f>
        <v>0</v>
      </c>
      <c r="U168" s="24"/>
      <c r="V168" s="24"/>
      <c r="W168" s="24"/>
      <c r="X168" s="24"/>
      <c r="Y168" s="24"/>
      <c r="Z168" s="24"/>
      <c r="AA168" s="24"/>
      <c r="AB168" s="24"/>
      <c r="AC168" s="24"/>
      <c r="AD168" s="24"/>
      <c r="AE168" s="24"/>
      <c r="AR168" s="209" t="s">
        <v>223</v>
      </c>
      <c r="AT168" s="209" t="s">
        <v>158</v>
      </c>
      <c r="AU168" s="209" t="s">
        <v>90</v>
      </c>
      <c r="AY168" s="3" t="s">
        <v>155</v>
      </c>
      <c r="BE168" s="125" t="n">
        <f aca="false">IF(N168="základná",J168,0)</f>
        <v>0</v>
      </c>
      <c r="BF168" s="125" t="n">
        <f aca="false">IF(N168="znížená",J168,0)</f>
        <v>0</v>
      </c>
      <c r="BG168" s="125" t="n">
        <f aca="false">IF(N168="zákl. prenesená",J168,0)</f>
        <v>0</v>
      </c>
      <c r="BH168" s="125" t="n">
        <f aca="false">IF(N168="zníž. prenesená",J168,0)</f>
        <v>0</v>
      </c>
      <c r="BI168" s="125" t="n">
        <f aca="false">IF(N168="nulová",J168,0)</f>
        <v>0</v>
      </c>
      <c r="BJ168" s="3" t="s">
        <v>90</v>
      </c>
      <c r="BK168" s="125" t="n">
        <f aca="false">ROUND(I168*H168,2)</f>
        <v>0</v>
      </c>
      <c r="BL168" s="3" t="s">
        <v>223</v>
      </c>
      <c r="BM168" s="209" t="s">
        <v>889</v>
      </c>
    </row>
    <row r="169" s="26" customFormat="true" ht="14.4" hidden="false" customHeight="true" outlineLevel="0" collapsed="false">
      <c r="A169" s="24"/>
      <c r="B169" s="196"/>
      <c r="C169" s="197" t="s">
        <v>279</v>
      </c>
      <c r="D169" s="197" t="s">
        <v>158</v>
      </c>
      <c r="E169" s="198" t="s">
        <v>890</v>
      </c>
      <c r="F169" s="199" t="s">
        <v>891</v>
      </c>
      <c r="G169" s="200" t="s">
        <v>171</v>
      </c>
      <c r="H169" s="201" t="n">
        <v>1</v>
      </c>
      <c r="I169" s="202"/>
      <c r="J169" s="203" t="n">
        <f aca="false">ROUND(I169*H169,2)</f>
        <v>0</v>
      </c>
      <c r="K169" s="204"/>
      <c r="L169" s="25"/>
      <c r="M169" s="205"/>
      <c r="N169" s="206" t="s">
        <v>43</v>
      </c>
      <c r="O169" s="67"/>
      <c r="P169" s="207" t="n">
        <f aca="false">O169*H169</f>
        <v>0</v>
      </c>
      <c r="Q169" s="207" t="n">
        <v>0</v>
      </c>
      <c r="R169" s="207" t="n">
        <f aca="false">Q169*H169</f>
        <v>0</v>
      </c>
      <c r="S169" s="207" t="n">
        <v>0.02756</v>
      </c>
      <c r="T169" s="208" t="n">
        <f aca="false">S169*H169</f>
        <v>0.02756</v>
      </c>
      <c r="U169" s="24"/>
      <c r="V169" s="24"/>
      <c r="W169" s="24"/>
      <c r="X169" s="24"/>
      <c r="Y169" s="24"/>
      <c r="Z169" s="24"/>
      <c r="AA169" s="24"/>
      <c r="AB169" s="24"/>
      <c r="AC169" s="24"/>
      <c r="AD169" s="24"/>
      <c r="AE169" s="24"/>
      <c r="AR169" s="209" t="s">
        <v>223</v>
      </c>
      <c r="AT169" s="209" t="s">
        <v>158</v>
      </c>
      <c r="AU169" s="209" t="s">
        <v>90</v>
      </c>
      <c r="AY169" s="3" t="s">
        <v>155</v>
      </c>
      <c r="BE169" s="125" t="n">
        <f aca="false">IF(N169="základná",J169,0)</f>
        <v>0</v>
      </c>
      <c r="BF169" s="125" t="n">
        <f aca="false">IF(N169="znížená",J169,0)</f>
        <v>0</v>
      </c>
      <c r="BG169" s="125" t="n">
        <f aca="false">IF(N169="zákl. prenesená",J169,0)</f>
        <v>0</v>
      </c>
      <c r="BH169" s="125" t="n">
        <f aca="false">IF(N169="zníž. prenesená",J169,0)</f>
        <v>0</v>
      </c>
      <c r="BI169" s="125" t="n">
        <f aca="false">IF(N169="nulová",J169,0)</f>
        <v>0</v>
      </c>
      <c r="BJ169" s="3" t="s">
        <v>90</v>
      </c>
      <c r="BK169" s="125" t="n">
        <f aca="false">ROUND(I169*H169,2)</f>
        <v>0</v>
      </c>
      <c r="BL169" s="3" t="s">
        <v>223</v>
      </c>
      <c r="BM169" s="209" t="s">
        <v>892</v>
      </c>
    </row>
    <row r="170" s="26" customFormat="true" ht="22.2" hidden="false" customHeight="true" outlineLevel="0" collapsed="false">
      <c r="A170" s="24"/>
      <c r="B170" s="196"/>
      <c r="C170" s="197" t="s">
        <v>283</v>
      </c>
      <c r="D170" s="197" t="s">
        <v>158</v>
      </c>
      <c r="E170" s="198" t="s">
        <v>893</v>
      </c>
      <c r="F170" s="199" t="s">
        <v>894</v>
      </c>
      <c r="G170" s="200" t="s">
        <v>171</v>
      </c>
      <c r="H170" s="201" t="n">
        <v>1</v>
      </c>
      <c r="I170" s="202"/>
      <c r="J170" s="203" t="n">
        <f aca="false">ROUND(I170*H170,2)</f>
        <v>0</v>
      </c>
      <c r="K170" s="204"/>
      <c r="L170" s="25"/>
      <c r="M170" s="205"/>
      <c r="N170" s="206" t="s">
        <v>43</v>
      </c>
      <c r="O170" s="67"/>
      <c r="P170" s="207" t="n">
        <f aca="false">O170*H170</f>
        <v>0</v>
      </c>
      <c r="Q170" s="207" t="n">
        <v>0.00037</v>
      </c>
      <c r="R170" s="207" t="n">
        <f aca="false">Q170*H170</f>
        <v>0.00037</v>
      </c>
      <c r="S170" s="207" t="n">
        <v>0</v>
      </c>
      <c r="T170" s="208" t="n">
        <f aca="false">S170*H170</f>
        <v>0</v>
      </c>
      <c r="U170" s="24"/>
      <c r="V170" s="24"/>
      <c r="W170" s="24"/>
      <c r="X170" s="24"/>
      <c r="Y170" s="24"/>
      <c r="Z170" s="24"/>
      <c r="AA170" s="24"/>
      <c r="AB170" s="24"/>
      <c r="AC170" s="24"/>
      <c r="AD170" s="24"/>
      <c r="AE170" s="24"/>
      <c r="AR170" s="209" t="s">
        <v>223</v>
      </c>
      <c r="AT170" s="209" t="s">
        <v>158</v>
      </c>
      <c r="AU170" s="209" t="s">
        <v>90</v>
      </c>
      <c r="AY170" s="3" t="s">
        <v>155</v>
      </c>
      <c r="BE170" s="125" t="n">
        <f aca="false">IF(N170="základná",J170,0)</f>
        <v>0</v>
      </c>
      <c r="BF170" s="125" t="n">
        <f aca="false">IF(N170="znížená",J170,0)</f>
        <v>0</v>
      </c>
      <c r="BG170" s="125" t="n">
        <f aca="false">IF(N170="zákl. prenesená",J170,0)</f>
        <v>0</v>
      </c>
      <c r="BH170" s="125" t="n">
        <f aca="false">IF(N170="zníž. prenesená",J170,0)</f>
        <v>0</v>
      </c>
      <c r="BI170" s="125" t="n">
        <f aca="false">IF(N170="nulová",J170,0)</f>
        <v>0</v>
      </c>
      <c r="BJ170" s="3" t="s">
        <v>90</v>
      </c>
      <c r="BK170" s="125" t="n">
        <f aca="false">ROUND(I170*H170,2)</f>
        <v>0</v>
      </c>
      <c r="BL170" s="3" t="s">
        <v>223</v>
      </c>
      <c r="BM170" s="209" t="s">
        <v>895</v>
      </c>
    </row>
    <row r="171" s="26" customFormat="true" ht="40.2" hidden="false" customHeight="true" outlineLevel="0" collapsed="false">
      <c r="A171" s="24"/>
      <c r="B171" s="196"/>
      <c r="C171" s="210" t="s">
        <v>287</v>
      </c>
      <c r="D171" s="210" t="s">
        <v>232</v>
      </c>
      <c r="E171" s="211" t="s">
        <v>896</v>
      </c>
      <c r="F171" s="212" t="s">
        <v>897</v>
      </c>
      <c r="G171" s="213" t="s">
        <v>171</v>
      </c>
      <c r="H171" s="214" t="n">
        <v>1</v>
      </c>
      <c r="I171" s="215"/>
      <c r="J171" s="216" t="n">
        <f aca="false">ROUND(I171*H171,2)</f>
        <v>0</v>
      </c>
      <c r="K171" s="217"/>
      <c r="L171" s="218"/>
      <c r="M171" s="219"/>
      <c r="N171" s="220" t="s">
        <v>43</v>
      </c>
      <c r="O171" s="67"/>
      <c r="P171" s="207" t="n">
        <f aca="false">O171*H171</f>
        <v>0</v>
      </c>
      <c r="Q171" s="207" t="n">
        <v>0.00066</v>
      </c>
      <c r="R171" s="207" t="n">
        <f aca="false">Q171*H171</f>
        <v>0.00066</v>
      </c>
      <c r="S171" s="207" t="n">
        <v>0</v>
      </c>
      <c r="T171" s="208" t="n">
        <f aca="false">S171*H171</f>
        <v>0</v>
      </c>
      <c r="U171" s="24"/>
      <c r="V171" s="24"/>
      <c r="W171" s="24"/>
      <c r="X171" s="24"/>
      <c r="Y171" s="24"/>
      <c r="Z171" s="24"/>
      <c r="AA171" s="24"/>
      <c r="AB171" s="24"/>
      <c r="AC171" s="24"/>
      <c r="AD171" s="24"/>
      <c r="AE171" s="24"/>
      <c r="AR171" s="209" t="s">
        <v>287</v>
      </c>
      <c r="AT171" s="209" t="s">
        <v>232</v>
      </c>
      <c r="AU171" s="209" t="s">
        <v>90</v>
      </c>
      <c r="AY171" s="3" t="s">
        <v>155</v>
      </c>
      <c r="BE171" s="125" t="n">
        <f aca="false">IF(N171="základná",J171,0)</f>
        <v>0</v>
      </c>
      <c r="BF171" s="125" t="n">
        <f aca="false">IF(N171="znížená",J171,0)</f>
        <v>0</v>
      </c>
      <c r="BG171" s="125" t="n">
        <f aca="false">IF(N171="zákl. prenesená",J171,0)</f>
        <v>0</v>
      </c>
      <c r="BH171" s="125" t="n">
        <f aca="false">IF(N171="zníž. prenesená",J171,0)</f>
        <v>0</v>
      </c>
      <c r="BI171" s="125" t="n">
        <f aca="false">IF(N171="nulová",J171,0)</f>
        <v>0</v>
      </c>
      <c r="BJ171" s="3" t="s">
        <v>90</v>
      </c>
      <c r="BK171" s="125" t="n">
        <f aca="false">ROUND(I171*H171,2)</f>
        <v>0</v>
      </c>
      <c r="BL171" s="3" t="s">
        <v>223</v>
      </c>
      <c r="BM171" s="209" t="s">
        <v>898</v>
      </c>
    </row>
    <row r="172" s="26" customFormat="true" ht="22.2" hidden="false" customHeight="true" outlineLevel="0" collapsed="false">
      <c r="A172" s="24"/>
      <c r="B172" s="196"/>
      <c r="C172" s="197" t="s">
        <v>291</v>
      </c>
      <c r="D172" s="197" t="s">
        <v>158</v>
      </c>
      <c r="E172" s="198" t="s">
        <v>899</v>
      </c>
      <c r="F172" s="199" t="s">
        <v>900</v>
      </c>
      <c r="G172" s="200" t="s">
        <v>177</v>
      </c>
      <c r="H172" s="201" t="n">
        <v>7</v>
      </c>
      <c r="I172" s="202"/>
      <c r="J172" s="203" t="n">
        <f aca="false">ROUND(I172*H172,2)</f>
        <v>0</v>
      </c>
      <c r="K172" s="204"/>
      <c r="L172" s="25"/>
      <c r="M172" s="205"/>
      <c r="N172" s="206" t="s">
        <v>43</v>
      </c>
      <c r="O172" s="67"/>
      <c r="P172" s="207" t="n">
        <f aca="false">O172*H172</f>
        <v>0</v>
      </c>
      <c r="Q172" s="207" t="n">
        <v>0</v>
      </c>
      <c r="R172" s="207" t="n">
        <f aca="false">Q172*H172</f>
        <v>0</v>
      </c>
      <c r="S172" s="207" t="n">
        <v>0</v>
      </c>
      <c r="T172" s="208" t="n">
        <f aca="false">S172*H172</f>
        <v>0</v>
      </c>
      <c r="U172" s="24"/>
      <c r="V172" s="24"/>
      <c r="W172" s="24"/>
      <c r="X172" s="24"/>
      <c r="Y172" s="24"/>
      <c r="Z172" s="24"/>
      <c r="AA172" s="24"/>
      <c r="AB172" s="24"/>
      <c r="AC172" s="24"/>
      <c r="AD172" s="24"/>
      <c r="AE172" s="24"/>
      <c r="AR172" s="209" t="s">
        <v>223</v>
      </c>
      <c r="AT172" s="209" t="s">
        <v>158</v>
      </c>
      <c r="AU172" s="209" t="s">
        <v>90</v>
      </c>
      <c r="AY172" s="3" t="s">
        <v>155</v>
      </c>
      <c r="BE172" s="125" t="n">
        <f aca="false">IF(N172="základná",J172,0)</f>
        <v>0</v>
      </c>
      <c r="BF172" s="125" t="n">
        <f aca="false">IF(N172="znížená",J172,0)</f>
        <v>0</v>
      </c>
      <c r="BG172" s="125" t="n">
        <f aca="false">IF(N172="zákl. prenesená",J172,0)</f>
        <v>0</v>
      </c>
      <c r="BH172" s="125" t="n">
        <f aca="false">IF(N172="zníž. prenesená",J172,0)</f>
        <v>0</v>
      </c>
      <c r="BI172" s="125" t="n">
        <f aca="false">IF(N172="nulová",J172,0)</f>
        <v>0</v>
      </c>
      <c r="BJ172" s="3" t="s">
        <v>90</v>
      </c>
      <c r="BK172" s="125" t="n">
        <f aca="false">ROUND(I172*H172,2)</f>
        <v>0</v>
      </c>
      <c r="BL172" s="3" t="s">
        <v>223</v>
      </c>
      <c r="BM172" s="209" t="s">
        <v>901</v>
      </c>
    </row>
    <row r="173" s="26" customFormat="true" ht="22.2" hidden="false" customHeight="true" outlineLevel="0" collapsed="false">
      <c r="A173" s="24"/>
      <c r="B173" s="196"/>
      <c r="C173" s="197" t="s">
        <v>295</v>
      </c>
      <c r="D173" s="197" t="s">
        <v>158</v>
      </c>
      <c r="E173" s="198" t="s">
        <v>902</v>
      </c>
      <c r="F173" s="199" t="s">
        <v>903</v>
      </c>
      <c r="G173" s="200" t="s">
        <v>393</v>
      </c>
      <c r="H173" s="221"/>
      <c r="I173" s="202"/>
      <c r="J173" s="203" t="n">
        <f aca="false">ROUND(I173*H173,2)</f>
        <v>0</v>
      </c>
      <c r="K173" s="204"/>
      <c r="L173" s="25"/>
      <c r="M173" s="205"/>
      <c r="N173" s="206" t="s">
        <v>43</v>
      </c>
      <c r="O173" s="67"/>
      <c r="P173" s="207" t="n">
        <f aca="false">O173*H173</f>
        <v>0</v>
      </c>
      <c r="Q173" s="207" t="n">
        <v>0</v>
      </c>
      <c r="R173" s="207" t="n">
        <f aca="false">Q173*H173</f>
        <v>0</v>
      </c>
      <c r="S173" s="207" t="n">
        <v>0</v>
      </c>
      <c r="T173" s="208" t="n">
        <f aca="false">S173*H173</f>
        <v>0</v>
      </c>
      <c r="U173" s="24"/>
      <c r="V173" s="24"/>
      <c r="W173" s="24"/>
      <c r="X173" s="24"/>
      <c r="Y173" s="24"/>
      <c r="Z173" s="24"/>
      <c r="AA173" s="24"/>
      <c r="AB173" s="24"/>
      <c r="AC173" s="24"/>
      <c r="AD173" s="24"/>
      <c r="AE173" s="24"/>
      <c r="AR173" s="209" t="s">
        <v>223</v>
      </c>
      <c r="AT173" s="209" t="s">
        <v>158</v>
      </c>
      <c r="AU173" s="209" t="s">
        <v>90</v>
      </c>
      <c r="AY173" s="3" t="s">
        <v>155</v>
      </c>
      <c r="BE173" s="125" t="n">
        <f aca="false">IF(N173="základná",J173,0)</f>
        <v>0</v>
      </c>
      <c r="BF173" s="125" t="n">
        <f aca="false">IF(N173="znížená",J173,0)</f>
        <v>0</v>
      </c>
      <c r="BG173" s="125" t="n">
        <f aca="false">IF(N173="zákl. prenesená",J173,0)</f>
        <v>0</v>
      </c>
      <c r="BH173" s="125" t="n">
        <f aca="false">IF(N173="zníž. prenesená",J173,0)</f>
        <v>0</v>
      </c>
      <c r="BI173" s="125" t="n">
        <f aca="false">IF(N173="nulová",J173,0)</f>
        <v>0</v>
      </c>
      <c r="BJ173" s="3" t="s">
        <v>90</v>
      </c>
      <c r="BK173" s="125" t="n">
        <f aca="false">ROUND(I173*H173,2)</f>
        <v>0</v>
      </c>
      <c r="BL173" s="3" t="s">
        <v>223</v>
      </c>
      <c r="BM173" s="209" t="s">
        <v>904</v>
      </c>
    </row>
    <row r="174" s="182" customFormat="true" ht="22.8" hidden="false" customHeight="true" outlineLevel="0" collapsed="false">
      <c r="B174" s="183"/>
      <c r="D174" s="184" t="s">
        <v>76</v>
      </c>
      <c r="E174" s="194" t="s">
        <v>905</v>
      </c>
      <c r="F174" s="194" t="s">
        <v>906</v>
      </c>
      <c r="I174" s="186"/>
      <c r="J174" s="195" t="n">
        <f aca="false">BK174</f>
        <v>0</v>
      </c>
      <c r="L174" s="183"/>
      <c r="M174" s="188"/>
      <c r="N174" s="189"/>
      <c r="O174" s="189"/>
      <c r="P174" s="190" t="n">
        <f aca="false">SUM(P175:P185)</f>
        <v>0</v>
      </c>
      <c r="Q174" s="189"/>
      <c r="R174" s="190" t="n">
        <f aca="false">SUM(R175:R185)</f>
        <v>0.01725</v>
      </c>
      <c r="S174" s="189"/>
      <c r="T174" s="191" t="n">
        <f aca="false">SUM(T175:T185)</f>
        <v>0</v>
      </c>
      <c r="AR174" s="184" t="s">
        <v>90</v>
      </c>
      <c r="AT174" s="192" t="s">
        <v>76</v>
      </c>
      <c r="AU174" s="192" t="s">
        <v>84</v>
      </c>
      <c r="AY174" s="184" t="s">
        <v>155</v>
      </c>
      <c r="BK174" s="193" t="n">
        <f aca="false">SUM(BK175:BK185)</f>
        <v>0</v>
      </c>
    </row>
    <row r="175" s="26" customFormat="true" ht="22.2" hidden="false" customHeight="true" outlineLevel="0" collapsed="false">
      <c r="A175" s="24"/>
      <c r="B175" s="196"/>
      <c r="C175" s="197" t="s">
        <v>299</v>
      </c>
      <c r="D175" s="197" t="s">
        <v>158</v>
      </c>
      <c r="E175" s="198" t="s">
        <v>907</v>
      </c>
      <c r="F175" s="199" t="s">
        <v>908</v>
      </c>
      <c r="G175" s="200" t="s">
        <v>171</v>
      </c>
      <c r="H175" s="201" t="n">
        <v>6</v>
      </c>
      <c r="I175" s="202"/>
      <c r="J175" s="203" t="n">
        <f aca="false">ROUND(I175*H175,2)</f>
        <v>0</v>
      </c>
      <c r="K175" s="204"/>
      <c r="L175" s="25"/>
      <c r="M175" s="205"/>
      <c r="N175" s="206" t="s">
        <v>43</v>
      </c>
      <c r="O175" s="67"/>
      <c r="P175" s="207" t="n">
        <f aca="false">O175*H175</f>
        <v>0</v>
      </c>
      <c r="Q175" s="207" t="n">
        <v>0.0001</v>
      </c>
      <c r="R175" s="207" t="n">
        <f aca="false">Q175*H175</f>
        <v>0.0006</v>
      </c>
      <c r="S175" s="207" t="n">
        <v>0</v>
      </c>
      <c r="T175" s="208" t="n">
        <f aca="false">S175*H175</f>
        <v>0</v>
      </c>
      <c r="U175" s="24"/>
      <c r="V175" s="24"/>
      <c r="W175" s="24"/>
      <c r="X175" s="24"/>
      <c r="Y175" s="24"/>
      <c r="Z175" s="24"/>
      <c r="AA175" s="24"/>
      <c r="AB175" s="24"/>
      <c r="AC175" s="24"/>
      <c r="AD175" s="24"/>
      <c r="AE175" s="24"/>
      <c r="AR175" s="209" t="s">
        <v>223</v>
      </c>
      <c r="AT175" s="209" t="s">
        <v>158</v>
      </c>
      <c r="AU175" s="209" t="s">
        <v>90</v>
      </c>
      <c r="AY175" s="3" t="s">
        <v>155</v>
      </c>
      <c r="BE175" s="125" t="n">
        <f aca="false">IF(N175="základná",J175,0)</f>
        <v>0</v>
      </c>
      <c r="BF175" s="125" t="n">
        <f aca="false">IF(N175="znížená",J175,0)</f>
        <v>0</v>
      </c>
      <c r="BG175" s="125" t="n">
        <f aca="false">IF(N175="zákl. prenesená",J175,0)</f>
        <v>0</v>
      </c>
      <c r="BH175" s="125" t="n">
        <f aca="false">IF(N175="zníž. prenesená",J175,0)</f>
        <v>0</v>
      </c>
      <c r="BI175" s="125" t="n">
        <f aca="false">IF(N175="nulová",J175,0)</f>
        <v>0</v>
      </c>
      <c r="BJ175" s="3" t="s">
        <v>90</v>
      </c>
      <c r="BK175" s="125" t="n">
        <f aca="false">ROUND(I175*H175,2)</f>
        <v>0</v>
      </c>
      <c r="BL175" s="3" t="s">
        <v>223</v>
      </c>
      <c r="BM175" s="209" t="s">
        <v>909</v>
      </c>
    </row>
    <row r="176" s="26" customFormat="true" ht="22.2" hidden="false" customHeight="true" outlineLevel="0" collapsed="false">
      <c r="A176" s="24"/>
      <c r="B176" s="196"/>
      <c r="C176" s="197" t="s">
        <v>303</v>
      </c>
      <c r="D176" s="197" t="s">
        <v>158</v>
      </c>
      <c r="E176" s="198" t="s">
        <v>910</v>
      </c>
      <c r="F176" s="199" t="s">
        <v>911</v>
      </c>
      <c r="G176" s="200" t="s">
        <v>171</v>
      </c>
      <c r="H176" s="201" t="n">
        <v>5</v>
      </c>
      <c r="I176" s="202"/>
      <c r="J176" s="203" t="n">
        <f aca="false">ROUND(I176*H176,2)</f>
        <v>0</v>
      </c>
      <c r="K176" s="204"/>
      <c r="L176" s="25"/>
      <c r="M176" s="205"/>
      <c r="N176" s="206" t="s">
        <v>43</v>
      </c>
      <c r="O176" s="67"/>
      <c r="P176" s="207" t="n">
        <f aca="false">O176*H176</f>
        <v>0</v>
      </c>
      <c r="Q176" s="207" t="n">
        <v>0.00038</v>
      </c>
      <c r="R176" s="207" t="n">
        <f aca="false">Q176*H176</f>
        <v>0.0019</v>
      </c>
      <c r="S176" s="207" t="n">
        <v>0</v>
      </c>
      <c r="T176" s="208" t="n">
        <f aca="false">S176*H176</f>
        <v>0</v>
      </c>
      <c r="U176" s="24"/>
      <c r="V176" s="24"/>
      <c r="W176" s="24"/>
      <c r="X176" s="24"/>
      <c r="Y176" s="24"/>
      <c r="Z176" s="24"/>
      <c r="AA176" s="24"/>
      <c r="AB176" s="24"/>
      <c r="AC176" s="24"/>
      <c r="AD176" s="24"/>
      <c r="AE176" s="24"/>
      <c r="AR176" s="209" t="s">
        <v>223</v>
      </c>
      <c r="AT176" s="209" t="s">
        <v>158</v>
      </c>
      <c r="AU176" s="209" t="s">
        <v>90</v>
      </c>
      <c r="AY176" s="3" t="s">
        <v>155</v>
      </c>
      <c r="BE176" s="125" t="n">
        <f aca="false">IF(N176="základná",J176,0)</f>
        <v>0</v>
      </c>
      <c r="BF176" s="125" t="n">
        <f aca="false">IF(N176="znížená",J176,0)</f>
        <v>0</v>
      </c>
      <c r="BG176" s="125" t="n">
        <f aca="false">IF(N176="zákl. prenesená",J176,0)</f>
        <v>0</v>
      </c>
      <c r="BH176" s="125" t="n">
        <f aca="false">IF(N176="zníž. prenesená",J176,0)</f>
        <v>0</v>
      </c>
      <c r="BI176" s="125" t="n">
        <f aca="false">IF(N176="nulová",J176,0)</f>
        <v>0</v>
      </c>
      <c r="BJ176" s="3" t="s">
        <v>90</v>
      </c>
      <c r="BK176" s="125" t="n">
        <f aca="false">ROUND(I176*H176,2)</f>
        <v>0</v>
      </c>
      <c r="BL176" s="3" t="s">
        <v>223</v>
      </c>
      <c r="BM176" s="209" t="s">
        <v>912</v>
      </c>
    </row>
    <row r="177" s="26" customFormat="true" ht="22.2" hidden="false" customHeight="true" outlineLevel="0" collapsed="false">
      <c r="A177" s="24"/>
      <c r="B177" s="196"/>
      <c r="C177" s="197" t="s">
        <v>307</v>
      </c>
      <c r="D177" s="197" t="s">
        <v>158</v>
      </c>
      <c r="E177" s="198" t="s">
        <v>913</v>
      </c>
      <c r="F177" s="199" t="s">
        <v>914</v>
      </c>
      <c r="G177" s="200" t="s">
        <v>171</v>
      </c>
      <c r="H177" s="201" t="n">
        <v>1</v>
      </c>
      <c r="I177" s="202"/>
      <c r="J177" s="203" t="n">
        <f aca="false">ROUND(I177*H177,2)</f>
        <v>0</v>
      </c>
      <c r="K177" s="204"/>
      <c r="L177" s="25"/>
      <c r="M177" s="205"/>
      <c r="N177" s="206" t="s">
        <v>43</v>
      </c>
      <c r="O177" s="67"/>
      <c r="P177" s="207" t="n">
        <f aca="false">O177*H177</f>
        <v>0</v>
      </c>
      <c r="Q177" s="207" t="n">
        <v>0.00044</v>
      </c>
      <c r="R177" s="207" t="n">
        <f aca="false">Q177*H177</f>
        <v>0.00044</v>
      </c>
      <c r="S177" s="207" t="n">
        <v>0</v>
      </c>
      <c r="T177" s="208" t="n">
        <f aca="false">S177*H177</f>
        <v>0</v>
      </c>
      <c r="U177" s="24"/>
      <c r="V177" s="24"/>
      <c r="W177" s="24"/>
      <c r="X177" s="24"/>
      <c r="Y177" s="24"/>
      <c r="Z177" s="24"/>
      <c r="AA177" s="24"/>
      <c r="AB177" s="24"/>
      <c r="AC177" s="24"/>
      <c r="AD177" s="24"/>
      <c r="AE177" s="24"/>
      <c r="AR177" s="209" t="s">
        <v>223</v>
      </c>
      <c r="AT177" s="209" t="s">
        <v>158</v>
      </c>
      <c r="AU177" s="209" t="s">
        <v>90</v>
      </c>
      <c r="AY177" s="3" t="s">
        <v>155</v>
      </c>
      <c r="BE177" s="125" t="n">
        <f aca="false">IF(N177="základná",J177,0)</f>
        <v>0</v>
      </c>
      <c r="BF177" s="125" t="n">
        <f aca="false">IF(N177="znížená",J177,0)</f>
        <v>0</v>
      </c>
      <c r="BG177" s="125" t="n">
        <f aca="false">IF(N177="zákl. prenesená",J177,0)</f>
        <v>0</v>
      </c>
      <c r="BH177" s="125" t="n">
        <f aca="false">IF(N177="zníž. prenesená",J177,0)</f>
        <v>0</v>
      </c>
      <c r="BI177" s="125" t="n">
        <f aca="false">IF(N177="nulová",J177,0)</f>
        <v>0</v>
      </c>
      <c r="BJ177" s="3" t="s">
        <v>90</v>
      </c>
      <c r="BK177" s="125" t="n">
        <f aca="false">ROUND(I177*H177,2)</f>
        <v>0</v>
      </c>
      <c r="BL177" s="3" t="s">
        <v>223</v>
      </c>
      <c r="BM177" s="209" t="s">
        <v>915</v>
      </c>
    </row>
    <row r="178" s="26" customFormat="true" ht="22.2" hidden="false" customHeight="true" outlineLevel="0" collapsed="false">
      <c r="A178" s="24"/>
      <c r="B178" s="196"/>
      <c r="C178" s="197" t="s">
        <v>311</v>
      </c>
      <c r="D178" s="197" t="s">
        <v>158</v>
      </c>
      <c r="E178" s="198" t="s">
        <v>916</v>
      </c>
      <c r="F178" s="199" t="s">
        <v>917</v>
      </c>
      <c r="G178" s="200" t="s">
        <v>177</v>
      </c>
      <c r="H178" s="201" t="n">
        <v>15</v>
      </c>
      <c r="I178" s="202"/>
      <c r="J178" s="203" t="n">
        <f aca="false">ROUND(I178*H178,2)</f>
        <v>0</v>
      </c>
      <c r="K178" s="204"/>
      <c r="L178" s="25"/>
      <c r="M178" s="205"/>
      <c r="N178" s="206" t="s">
        <v>43</v>
      </c>
      <c r="O178" s="67"/>
      <c r="P178" s="207" t="n">
        <f aca="false">O178*H178</f>
        <v>0</v>
      </c>
      <c r="Q178" s="207" t="n">
        <v>0.00042</v>
      </c>
      <c r="R178" s="207" t="n">
        <f aca="false">Q178*H178</f>
        <v>0.0063</v>
      </c>
      <c r="S178" s="207" t="n">
        <v>0</v>
      </c>
      <c r="T178" s="208" t="n">
        <f aca="false">S178*H178</f>
        <v>0</v>
      </c>
      <c r="U178" s="24"/>
      <c r="V178" s="24"/>
      <c r="W178" s="24"/>
      <c r="X178" s="24"/>
      <c r="Y178" s="24"/>
      <c r="Z178" s="24"/>
      <c r="AA178" s="24"/>
      <c r="AB178" s="24"/>
      <c r="AC178" s="24"/>
      <c r="AD178" s="24"/>
      <c r="AE178" s="24"/>
      <c r="AR178" s="209" t="s">
        <v>223</v>
      </c>
      <c r="AT178" s="209" t="s">
        <v>158</v>
      </c>
      <c r="AU178" s="209" t="s">
        <v>90</v>
      </c>
      <c r="AY178" s="3" t="s">
        <v>155</v>
      </c>
      <c r="BE178" s="125" t="n">
        <f aca="false">IF(N178="základná",J178,0)</f>
        <v>0</v>
      </c>
      <c r="BF178" s="125" t="n">
        <f aca="false">IF(N178="znížená",J178,0)</f>
        <v>0</v>
      </c>
      <c r="BG178" s="125" t="n">
        <f aca="false">IF(N178="zákl. prenesená",J178,0)</f>
        <v>0</v>
      </c>
      <c r="BH178" s="125" t="n">
        <f aca="false">IF(N178="zníž. prenesená",J178,0)</f>
        <v>0</v>
      </c>
      <c r="BI178" s="125" t="n">
        <f aca="false">IF(N178="nulová",J178,0)</f>
        <v>0</v>
      </c>
      <c r="BJ178" s="3" t="s">
        <v>90</v>
      </c>
      <c r="BK178" s="125" t="n">
        <f aca="false">ROUND(I178*H178,2)</f>
        <v>0</v>
      </c>
      <c r="BL178" s="3" t="s">
        <v>223</v>
      </c>
      <c r="BM178" s="209" t="s">
        <v>918</v>
      </c>
    </row>
    <row r="179" s="26" customFormat="true" ht="22.2" hidden="false" customHeight="true" outlineLevel="0" collapsed="false">
      <c r="A179" s="24"/>
      <c r="B179" s="196"/>
      <c r="C179" s="197" t="s">
        <v>315</v>
      </c>
      <c r="D179" s="197" t="s">
        <v>158</v>
      </c>
      <c r="E179" s="198" t="s">
        <v>919</v>
      </c>
      <c r="F179" s="199" t="s">
        <v>920</v>
      </c>
      <c r="G179" s="200" t="s">
        <v>177</v>
      </c>
      <c r="H179" s="201" t="n">
        <v>2</v>
      </c>
      <c r="I179" s="202"/>
      <c r="J179" s="203" t="n">
        <f aca="false">ROUND(I179*H179,2)</f>
        <v>0</v>
      </c>
      <c r="K179" s="204"/>
      <c r="L179" s="25"/>
      <c r="M179" s="205"/>
      <c r="N179" s="206" t="s">
        <v>43</v>
      </c>
      <c r="O179" s="67"/>
      <c r="P179" s="207" t="n">
        <f aca="false">O179*H179</f>
        <v>0</v>
      </c>
      <c r="Q179" s="207" t="n">
        <v>0.00049</v>
      </c>
      <c r="R179" s="207" t="n">
        <f aca="false">Q179*H179</f>
        <v>0.00098</v>
      </c>
      <c r="S179" s="207" t="n">
        <v>0</v>
      </c>
      <c r="T179" s="208" t="n">
        <f aca="false">S179*H179</f>
        <v>0</v>
      </c>
      <c r="U179" s="24"/>
      <c r="V179" s="24"/>
      <c r="W179" s="24"/>
      <c r="X179" s="24"/>
      <c r="Y179" s="24"/>
      <c r="Z179" s="24"/>
      <c r="AA179" s="24"/>
      <c r="AB179" s="24"/>
      <c r="AC179" s="24"/>
      <c r="AD179" s="24"/>
      <c r="AE179" s="24"/>
      <c r="AR179" s="209" t="s">
        <v>223</v>
      </c>
      <c r="AT179" s="209" t="s">
        <v>158</v>
      </c>
      <c r="AU179" s="209" t="s">
        <v>90</v>
      </c>
      <c r="AY179" s="3" t="s">
        <v>155</v>
      </c>
      <c r="BE179" s="125" t="n">
        <f aca="false">IF(N179="základná",J179,0)</f>
        <v>0</v>
      </c>
      <c r="BF179" s="125" t="n">
        <f aca="false">IF(N179="znížená",J179,0)</f>
        <v>0</v>
      </c>
      <c r="BG179" s="125" t="n">
        <f aca="false">IF(N179="zákl. prenesená",J179,0)</f>
        <v>0</v>
      </c>
      <c r="BH179" s="125" t="n">
        <f aca="false">IF(N179="zníž. prenesená",J179,0)</f>
        <v>0</v>
      </c>
      <c r="BI179" s="125" t="n">
        <f aca="false">IF(N179="nulová",J179,0)</f>
        <v>0</v>
      </c>
      <c r="BJ179" s="3" t="s">
        <v>90</v>
      </c>
      <c r="BK179" s="125" t="n">
        <f aca="false">ROUND(I179*H179,2)</f>
        <v>0</v>
      </c>
      <c r="BL179" s="3" t="s">
        <v>223</v>
      </c>
      <c r="BM179" s="209" t="s">
        <v>921</v>
      </c>
    </row>
    <row r="180" s="26" customFormat="true" ht="22.2" hidden="false" customHeight="true" outlineLevel="0" collapsed="false">
      <c r="A180" s="24"/>
      <c r="B180" s="196"/>
      <c r="C180" s="197" t="s">
        <v>319</v>
      </c>
      <c r="D180" s="197" t="s">
        <v>158</v>
      </c>
      <c r="E180" s="198" t="s">
        <v>922</v>
      </c>
      <c r="F180" s="199" t="s">
        <v>923</v>
      </c>
      <c r="G180" s="200" t="s">
        <v>924</v>
      </c>
      <c r="H180" s="201" t="n">
        <v>5</v>
      </c>
      <c r="I180" s="202"/>
      <c r="J180" s="203" t="n">
        <f aca="false">ROUND(I180*H180,2)</f>
        <v>0</v>
      </c>
      <c r="K180" s="204"/>
      <c r="L180" s="25"/>
      <c r="M180" s="205"/>
      <c r="N180" s="206" t="s">
        <v>43</v>
      </c>
      <c r="O180" s="67"/>
      <c r="P180" s="207" t="n">
        <f aca="false">O180*H180</f>
        <v>0</v>
      </c>
      <c r="Q180" s="207" t="n">
        <v>0.00026</v>
      </c>
      <c r="R180" s="207" t="n">
        <f aca="false">Q180*H180</f>
        <v>0.0013</v>
      </c>
      <c r="S180" s="207" t="n">
        <v>0</v>
      </c>
      <c r="T180" s="208" t="n">
        <f aca="false">S180*H180</f>
        <v>0</v>
      </c>
      <c r="U180" s="24"/>
      <c r="V180" s="24"/>
      <c r="W180" s="24"/>
      <c r="X180" s="24"/>
      <c r="Y180" s="24"/>
      <c r="Z180" s="24"/>
      <c r="AA180" s="24"/>
      <c r="AB180" s="24"/>
      <c r="AC180" s="24"/>
      <c r="AD180" s="24"/>
      <c r="AE180" s="24"/>
      <c r="AR180" s="209" t="s">
        <v>223</v>
      </c>
      <c r="AT180" s="209" t="s">
        <v>158</v>
      </c>
      <c r="AU180" s="209" t="s">
        <v>90</v>
      </c>
      <c r="AY180" s="3" t="s">
        <v>155</v>
      </c>
      <c r="BE180" s="125" t="n">
        <f aca="false">IF(N180="základná",J180,0)</f>
        <v>0</v>
      </c>
      <c r="BF180" s="125" t="n">
        <f aca="false">IF(N180="znížená",J180,0)</f>
        <v>0</v>
      </c>
      <c r="BG180" s="125" t="n">
        <f aca="false">IF(N180="zákl. prenesená",J180,0)</f>
        <v>0</v>
      </c>
      <c r="BH180" s="125" t="n">
        <f aca="false">IF(N180="zníž. prenesená",J180,0)</f>
        <v>0</v>
      </c>
      <c r="BI180" s="125" t="n">
        <f aca="false">IF(N180="nulová",J180,0)</f>
        <v>0</v>
      </c>
      <c r="BJ180" s="3" t="s">
        <v>90</v>
      </c>
      <c r="BK180" s="125" t="n">
        <f aca="false">ROUND(I180*H180,2)</f>
        <v>0</v>
      </c>
      <c r="BL180" s="3" t="s">
        <v>223</v>
      </c>
      <c r="BM180" s="209" t="s">
        <v>925</v>
      </c>
    </row>
    <row r="181" s="26" customFormat="true" ht="22.2" hidden="false" customHeight="true" outlineLevel="0" collapsed="false">
      <c r="A181" s="24"/>
      <c r="B181" s="196"/>
      <c r="C181" s="210" t="s">
        <v>323</v>
      </c>
      <c r="D181" s="210" t="s">
        <v>232</v>
      </c>
      <c r="E181" s="211" t="s">
        <v>926</v>
      </c>
      <c r="F181" s="212" t="s">
        <v>927</v>
      </c>
      <c r="G181" s="213" t="s">
        <v>171</v>
      </c>
      <c r="H181" s="214" t="n">
        <v>10</v>
      </c>
      <c r="I181" s="215"/>
      <c r="J181" s="216" t="n">
        <f aca="false">ROUND(I181*H181,2)</f>
        <v>0</v>
      </c>
      <c r="K181" s="217"/>
      <c r="L181" s="218"/>
      <c r="M181" s="219"/>
      <c r="N181" s="220" t="s">
        <v>43</v>
      </c>
      <c r="O181" s="67"/>
      <c r="P181" s="207" t="n">
        <f aca="false">O181*H181</f>
        <v>0</v>
      </c>
      <c r="Q181" s="207" t="n">
        <v>0.0001</v>
      </c>
      <c r="R181" s="207" t="n">
        <f aca="false">Q181*H181</f>
        <v>0.001</v>
      </c>
      <c r="S181" s="207" t="n">
        <v>0</v>
      </c>
      <c r="T181" s="208" t="n">
        <f aca="false">S181*H181</f>
        <v>0</v>
      </c>
      <c r="U181" s="24"/>
      <c r="V181" s="24"/>
      <c r="W181" s="24"/>
      <c r="X181" s="24"/>
      <c r="Y181" s="24"/>
      <c r="Z181" s="24"/>
      <c r="AA181" s="24"/>
      <c r="AB181" s="24"/>
      <c r="AC181" s="24"/>
      <c r="AD181" s="24"/>
      <c r="AE181" s="24"/>
      <c r="AR181" s="209" t="s">
        <v>287</v>
      </c>
      <c r="AT181" s="209" t="s">
        <v>232</v>
      </c>
      <c r="AU181" s="209" t="s">
        <v>90</v>
      </c>
      <c r="AY181" s="3" t="s">
        <v>155</v>
      </c>
      <c r="BE181" s="125" t="n">
        <f aca="false">IF(N181="základná",J181,0)</f>
        <v>0</v>
      </c>
      <c r="BF181" s="125" t="n">
        <f aca="false">IF(N181="znížená",J181,0)</f>
        <v>0</v>
      </c>
      <c r="BG181" s="125" t="n">
        <f aca="false">IF(N181="zákl. prenesená",J181,0)</f>
        <v>0</v>
      </c>
      <c r="BH181" s="125" t="n">
        <f aca="false">IF(N181="zníž. prenesená",J181,0)</f>
        <v>0</v>
      </c>
      <c r="BI181" s="125" t="n">
        <f aca="false">IF(N181="nulová",J181,0)</f>
        <v>0</v>
      </c>
      <c r="BJ181" s="3" t="s">
        <v>90</v>
      </c>
      <c r="BK181" s="125" t="n">
        <f aca="false">ROUND(I181*H181,2)</f>
        <v>0</v>
      </c>
      <c r="BL181" s="3" t="s">
        <v>223</v>
      </c>
      <c r="BM181" s="209" t="s">
        <v>928</v>
      </c>
    </row>
    <row r="182" s="26" customFormat="true" ht="19.8" hidden="false" customHeight="true" outlineLevel="0" collapsed="false">
      <c r="A182" s="24"/>
      <c r="B182" s="196"/>
      <c r="C182" s="210" t="s">
        <v>327</v>
      </c>
      <c r="D182" s="210" t="s">
        <v>232</v>
      </c>
      <c r="E182" s="211" t="s">
        <v>929</v>
      </c>
      <c r="F182" s="212" t="s">
        <v>930</v>
      </c>
      <c r="G182" s="213" t="s">
        <v>171</v>
      </c>
      <c r="H182" s="214" t="n">
        <v>5</v>
      </c>
      <c r="I182" s="215"/>
      <c r="J182" s="216" t="n">
        <f aca="false">ROUND(I182*H182,2)</f>
        <v>0</v>
      </c>
      <c r="K182" s="217"/>
      <c r="L182" s="218"/>
      <c r="M182" s="219"/>
      <c r="N182" s="220" t="s">
        <v>43</v>
      </c>
      <c r="O182" s="67"/>
      <c r="P182" s="207" t="n">
        <f aca="false">O182*H182</f>
        <v>0</v>
      </c>
      <c r="Q182" s="207" t="n">
        <v>0.0003</v>
      </c>
      <c r="R182" s="207" t="n">
        <f aca="false">Q182*H182</f>
        <v>0.0015</v>
      </c>
      <c r="S182" s="207" t="n">
        <v>0</v>
      </c>
      <c r="T182" s="208" t="n">
        <f aca="false">S182*H182</f>
        <v>0</v>
      </c>
      <c r="U182" s="24"/>
      <c r="V182" s="24"/>
      <c r="W182" s="24"/>
      <c r="X182" s="24"/>
      <c r="Y182" s="24"/>
      <c r="Z182" s="24"/>
      <c r="AA182" s="24"/>
      <c r="AB182" s="24"/>
      <c r="AC182" s="24"/>
      <c r="AD182" s="24"/>
      <c r="AE182" s="24"/>
      <c r="AR182" s="209" t="s">
        <v>287</v>
      </c>
      <c r="AT182" s="209" t="s">
        <v>232</v>
      </c>
      <c r="AU182" s="209" t="s">
        <v>90</v>
      </c>
      <c r="AY182" s="3" t="s">
        <v>155</v>
      </c>
      <c r="BE182" s="125" t="n">
        <f aca="false">IF(N182="základná",J182,0)</f>
        <v>0</v>
      </c>
      <c r="BF182" s="125" t="n">
        <f aca="false">IF(N182="znížená",J182,0)</f>
        <v>0</v>
      </c>
      <c r="BG182" s="125" t="n">
        <f aca="false">IF(N182="zákl. prenesená",J182,0)</f>
        <v>0</v>
      </c>
      <c r="BH182" s="125" t="n">
        <f aca="false">IF(N182="zníž. prenesená",J182,0)</f>
        <v>0</v>
      </c>
      <c r="BI182" s="125" t="n">
        <f aca="false">IF(N182="nulová",J182,0)</f>
        <v>0</v>
      </c>
      <c r="BJ182" s="3" t="s">
        <v>90</v>
      </c>
      <c r="BK182" s="125" t="n">
        <f aca="false">ROUND(I182*H182,2)</f>
        <v>0</v>
      </c>
      <c r="BL182" s="3" t="s">
        <v>223</v>
      </c>
      <c r="BM182" s="209" t="s">
        <v>931</v>
      </c>
    </row>
    <row r="183" s="26" customFormat="true" ht="22.2" hidden="false" customHeight="true" outlineLevel="0" collapsed="false">
      <c r="A183" s="24"/>
      <c r="B183" s="196"/>
      <c r="C183" s="197" t="s">
        <v>331</v>
      </c>
      <c r="D183" s="197" t="s">
        <v>158</v>
      </c>
      <c r="E183" s="198" t="s">
        <v>932</v>
      </c>
      <c r="F183" s="199" t="s">
        <v>933</v>
      </c>
      <c r="G183" s="200" t="s">
        <v>177</v>
      </c>
      <c r="H183" s="201" t="n">
        <v>17</v>
      </c>
      <c r="I183" s="202"/>
      <c r="J183" s="203" t="n">
        <f aca="false">ROUND(I183*H183,2)</f>
        <v>0</v>
      </c>
      <c r="K183" s="204"/>
      <c r="L183" s="25"/>
      <c r="M183" s="205"/>
      <c r="N183" s="206" t="s">
        <v>43</v>
      </c>
      <c r="O183" s="67"/>
      <c r="P183" s="207" t="n">
        <f aca="false">O183*H183</f>
        <v>0</v>
      </c>
      <c r="Q183" s="207" t="n">
        <v>0.00018</v>
      </c>
      <c r="R183" s="207" t="n">
        <f aca="false">Q183*H183</f>
        <v>0.00306</v>
      </c>
      <c r="S183" s="207" t="n">
        <v>0</v>
      </c>
      <c r="T183" s="208" t="n">
        <f aca="false">S183*H183</f>
        <v>0</v>
      </c>
      <c r="U183" s="24"/>
      <c r="V183" s="24"/>
      <c r="W183" s="24"/>
      <c r="X183" s="24"/>
      <c r="Y183" s="24"/>
      <c r="Z183" s="24"/>
      <c r="AA183" s="24"/>
      <c r="AB183" s="24"/>
      <c r="AC183" s="24"/>
      <c r="AD183" s="24"/>
      <c r="AE183" s="24"/>
      <c r="AR183" s="209" t="s">
        <v>223</v>
      </c>
      <c r="AT183" s="209" t="s">
        <v>158</v>
      </c>
      <c r="AU183" s="209" t="s">
        <v>90</v>
      </c>
      <c r="AY183" s="3" t="s">
        <v>155</v>
      </c>
      <c r="BE183" s="125" t="n">
        <f aca="false">IF(N183="základná",J183,0)</f>
        <v>0</v>
      </c>
      <c r="BF183" s="125" t="n">
        <f aca="false">IF(N183="znížená",J183,0)</f>
        <v>0</v>
      </c>
      <c r="BG183" s="125" t="n">
        <f aca="false">IF(N183="zákl. prenesená",J183,0)</f>
        <v>0</v>
      </c>
      <c r="BH183" s="125" t="n">
        <f aca="false">IF(N183="zníž. prenesená",J183,0)</f>
        <v>0</v>
      </c>
      <c r="BI183" s="125" t="n">
        <f aca="false">IF(N183="nulová",J183,0)</f>
        <v>0</v>
      </c>
      <c r="BJ183" s="3" t="s">
        <v>90</v>
      </c>
      <c r="BK183" s="125" t="n">
        <f aca="false">ROUND(I183*H183,2)</f>
        <v>0</v>
      </c>
      <c r="BL183" s="3" t="s">
        <v>223</v>
      </c>
      <c r="BM183" s="209" t="s">
        <v>934</v>
      </c>
    </row>
    <row r="184" s="26" customFormat="true" ht="22.2" hidden="false" customHeight="true" outlineLevel="0" collapsed="false">
      <c r="A184" s="24"/>
      <c r="B184" s="196"/>
      <c r="C184" s="197" t="s">
        <v>335</v>
      </c>
      <c r="D184" s="197" t="s">
        <v>158</v>
      </c>
      <c r="E184" s="198" t="s">
        <v>935</v>
      </c>
      <c r="F184" s="199" t="s">
        <v>936</v>
      </c>
      <c r="G184" s="200" t="s">
        <v>177</v>
      </c>
      <c r="H184" s="201" t="n">
        <v>17</v>
      </c>
      <c r="I184" s="202"/>
      <c r="J184" s="203" t="n">
        <f aca="false">ROUND(I184*H184,2)</f>
        <v>0</v>
      </c>
      <c r="K184" s="204"/>
      <c r="L184" s="25"/>
      <c r="M184" s="205"/>
      <c r="N184" s="206" t="s">
        <v>43</v>
      </c>
      <c r="O184" s="67"/>
      <c r="P184" s="207" t="n">
        <f aca="false">O184*H184</f>
        <v>0</v>
      </c>
      <c r="Q184" s="207" t="n">
        <v>1E-005</v>
      </c>
      <c r="R184" s="207" t="n">
        <f aca="false">Q184*H184</f>
        <v>0.00017</v>
      </c>
      <c r="S184" s="207" t="n">
        <v>0</v>
      </c>
      <c r="T184" s="208" t="n">
        <f aca="false">S184*H184</f>
        <v>0</v>
      </c>
      <c r="U184" s="24"/>
      <c r="V184" s="24"/>
      <c r="W184" s="24"/>
      <c r="X184" s="24"/>
      <c r="Y184" s="24"/>
      <c r="Z184" s="24"/>
      <c r="AA184" s="24"/>
      <c r="AB184" s="24"/>
      <c r="AC184" s="24"/>
      <c r="AD184" s="24"/>
      <c r="AE184" s="24"/>
      <c r="AR184" s="209" t="s">
        <v>223</v>
      </c>
      <c r="AT184" s="209" t="s">
        <v>158</v>
      </c>
      <c r="AU184" s="209" t="s">
        <v>90</v>
      </c>
      <c r="AY184" s="3" t="s">
        <v>155</v>
      </c>
      <c r="BE184" s="125" t="n">
        <f aca="false">IF(N184="základná",J184,0)</f>
        <v>0</v>
      </c>
      <c r="BF184" s="125" t="n">
        <f aca="false">IF(N184="znížená",J184,0)</f>
        <v>0</v>
      </c>
      <c r="BG184" s="125" t="n">
        <f aca="false">IF(N184="zákl. prenesená",J184,0)</f>
        <v>0</v>
      </c>
      <c r="BH184" s="125" t="n">
        <f aca="false">IF(N184="zníž. prenesená",J184,0)</f>
        <v>0</v>
      </c>
      <c r="BI184" s="125" t="n">
        <f aca="false">IF(N184="nulová",J184,0)</f>
        <v>0</v>
      </c>
      <c r="BJ184" s="3" t="s">
        <v>90</v>
      </c>
      <c r="BK184" s="125" t="n">
        <f aca="false">ROUND(I184*H184,2)</f>
        <v>0</v>
      </c>
      <c r="BL184" s="3" t="s">
        <v>223</v>
      </c>
      <c r="BM184" s="209" t="s">
        <v>937</v>
      </c>
    </row>
    <row r="185" s="26" customFormat="true" ht="22.2" hidden="false" customHeight="true" outlineLevel="0" collapsed="false">
      <c r="A185" s="24"/>
      <c r="B185" s="196"/>
      <c r="C185" s="197" t="s">
        <v>339</v>
      </c>
      <c r="D185" s="197" t="s">
        <v>158</v>
      </c>
      <c r="E185" s="198" t="s">
        <v>938</v>
      </c>
      <c r="F185" s="199" t="s">
        <v>939</v>
      </c>
      <c r="G185" s="200" t="s">
        <v>393</v>
      </c>
      <c r="H185" s="221"/>
      <c r="I185" s="202"/>
      <c r="J185" s="203" t="n">
        <f aca="false">ROUND(I185*H185,2)</f>
        <v>0</v>
      </c>
      <c r="K185" s="204"/>
      <c r="L185" s="25"/>
      <c r="M185" s="205"/>
      <c r="N185" s="206" t="s">
        <v>43</v>
      </c>
      <c r="O185" s="67"/>
      <c r="P185" s="207" t="n">
        <f aca="false">O185*H185</f>
        <v>0</v>
      </c>
      <c r="Q185" s="207" t="n">
        <v>0</v>
      </c>
      <c r="R185" s="207" t="n">
        <f aca="false">Q185*H185</f>
        <v>0</v>
      </c>
      <c r="S185" s="207" t="n">
        <v>0</v>
      </c>
      <c r="T185" s="208" t="n">
        <f aca="false">S185*H185</f>
        <v>0</v>
      </c>
      <c r="U185" s="24"/>
      <c r="V185" s="24"/>
      <c r="W185" s="24"/>
      <c r="X185" s="24"/>
      <c r="Y185" s="24"/>
      <c r="Z185" s="24"/>
      <c r="AA185" s="24"/>
      <c r="AB185" s="24"/>
      <c r="AC185" s="24"/>
      <c r="AD185" s="24"/>
      <c r="AE185" s="24"/>
      <c r="AR185" s="209" t="s">
        <v>223</v>
      </c>
      <c r="AT185" s="209" t="s">
        <v>158</v>
      </c>
      <c r="AU185" s="209" t="s">
        <v>90</v>
      </c>
      <c r="AY185" s="3" t="s">
        <v>155</v>
      </c>
      <c r="BE185" s="125" t="n">
        <f aca="false">IF(N185="základná",J185,0)</f>
        <v>0</v>
      </c>
      <c r="BF185" s="125" t="n">
        <f aca="false">IF(N185="znížená",J185,0)</f>
        <v>0</v>
      </c>
      <c r="BG185" s="125" t="n">
        <f aca="false">IF(N185="zákl. prenesená",J185,0)</f>
        <v>0</v>
      </c>
      <c r="BH185" s="125" t="n">
        <f aca="false">IF(N185="zníž. prenesená",J185,0)</f>
        <v>0</v>
      </c>
      <c r="BI185" s="125" t="n">
        <f aca="false">IF(N185="nulová",J185,0)</f>
        <v>0</v>
      </c>
      <c r="BJ185" s="3" t="s">
        <v>90</v>
      </c>
      <c r="BK185" s="125" t="n">
        <f aca="false">ROUND(I185*H185,2)</f>
        <v>0</v>
      </c>
      <c r="BL185" s="3" t="s">
        <v>223</v>
      </c>
      <c r="BM185" s="209" t="s">
        <v>940</v>
      </c>
    </row>
    <row r="186" s="182" customFormat="true" ht="22.8" hidden="false" customHeight="true" outlineLevel="0" collapsed="false">
      <c r="B186" s="183"/>
      <c r="D186" s="184" t="s">
        <v>76</v>
      </c>
      <c r="E186" s="194" t="s">
        <v>409</v>
      </c>
      <c r="F186" s="194" t="s">
        <v>410</v>
      </c>
      <c r="I186" s="186"/>
      <c r="J186" s="195" t="n">
        <f aca="false">BK186</f>
        <v>0</v>
      </c>
      <c r="L186" s="183"/>
      <c r="M186" s="188"/>
      <c r="N186" s="189"/>
      <c r="O186" s="189"/>
      <c r="P186" s="190" t="n">
        <f aca="false">SUM(P187:P218)</f>
        <v>0</v>
      </c>
      <c r="Q186" s="189"/>
      <c r="R186" s="190" t="n">
        <f aca="false">SUM(R187:R218)</f>
        <v>0.14919</v>
      </c>
      <c r="S186" s="189"/>
      <c r="T186" s="191" t="n">
        <f aca="false">SUM(T187:T218)</f>
        <v>0.21765</v>
      </c>
      <c r="AR186" s="184" t="s">
        <v>90</v>
      </c>
      <c r="AT186" s="192" t="s">
        <v>76</v>
      </c>
      <c r="AU186" s="192" t="s">
        <v>84</v>
      </c>
      <c r="AY186" s="184" t="s">
        <v>155</v>
      </c>
      <c r="BK186" s="193" t="n">
        <f aca="false">SUM(BK187:BK218)</f>
        <v>0</v>
      </c>
    </row>
    <row r="187" s="26" customFormat="true" ht="22.2" hidden="false" customHeight="true" outlineLevel="0" collapsed="false">
      <c r="A187" s="24"/>
      <c r="B187" s="196"/>
      <c r="C187" s="197" t="s">
        <v>343</v>
      </c>
      <c r="D187" s="197" t="s">
        <v>158</v>
      </c>
      <c r="E187" s="198" t="s">
        <v>941</v>
      </c>
      <c r="F187" s="199" t="s">
        <v>942</v>
      </c>
      <c r="G187" s="200" t="s">
        <v>514</v>
      </c>
      <c r="H187" s="201" t="n">
        <v>2</v>
      </c>
      <c r="I187" s="202"/>
      <c r="J187" s="203" t="n">
        <f aca="false">ROUND(I187*H187,2)</f>
        <v>0</v>
      </c>
      <c r="K187" s="204"/>
      <c r="L187" s="25"/>
      <c r="M187" s="205"/>
      <c r="N187" s="206" t="s">
        <v>43</v>
      </c>
      <c r="O187" s="67"/>
      <c r="P187" s="207" t="n">
        <f aca="false">O187*H187</f>
        <v>0</v>
      </c>
      <c r="Q187" s="207" t="n">
        <v>0</v>
      </c>
      <c r="R187" s="207" t="n">
        <f aca="false">Q187*H187</f>
        <v>0</v>
      </c>
      <c r="S187" s="207" t="n">
        <v>0.01933</v>
      </c>
      <c r="T187" s="208" t="n">
        <f aca="false">S187*H187</f>
        <v>0.03866</v>
      </c>
      <c r="U187" s="24"/>
      <c r="V187" s="24"/>
      <c r="W187" s="24"/>
      <c r="X187" s="24"/>
      <c r="Y187" s="24"/>
      <c r="Z187" s="24"/>
      <c r="AA187" s="24"/>
      <c r="AB187" s="24"/>
      <c r="AC187" s="24"/>
      <c r="AD187" s="24"/>
      <c r="AE187" s="24"/>
      <c r="AR187" s="209" t="s">
        <v>223</v>
      </c>
      <c r="AT187" s="209" t="s">
        <v>158</v>
      </c>
      <c r="AU187" s="209" t="s">
        <v>90</v>
      </c>
      <c r="AY187" s="3" t="s">
        <v>155</v>
      </c>
      <c r="BE187" s="125" t="n">
        <f aca="false">IF(N187="základná",J187,0)</f>
        <v>0</v>
      </c>
      <c r="BF187" s="125" t="n">
        <f aca="false">IF(N187="znížená",J187,0)</f>
        <v>0</v>
      </c>
      <c r="BG187" s="125" t="n">
        <f aca="false">IF(N187="zákl. prenesená",J187,0)</f>
        <v>0</v>
      </c>
      <c r="BH187" s="125" t="n">
        <f aca="false">IF(N187="zníž. prenesená",J187,0)</f>
        <v>0</v>
      </c>
      <c r="BI187" s="125" t="n">
        <f aca="false">IF(N187="nulová",J187,0)</f>
        <v>0</v>
      </c>
      <c r="BJ187" s="3" t="s">
        <v>90</v>
      </c>
      <c r="BK187" s="125" t="n">
        <f aca="false">ROUND(I187*H187,2)</f>
        <v>0</v>
      </c>
      <c r="BL187" s="3" t="s">
        <v>223</v>
      </c>
      <c r="BM187" s="209" t="s">
        <v>943</v>
      </c>
    </row>
    <row r="188" s="26" customFormat="true" ht="22.2" hidden="false" customHeight="true" outlineLevel="0" collapsed="false">
      <c r="A188" s="24"/>
      <c r="B188" s="196"/>
      <c r="C188" s="197" t="s">
        <v>347</v>
      </c>
      <c r="D188" s="197" t="s">
        <v>158</v>
      </c>
      <c r="E188" s="198" t="s">
        <v>944</v>
      </c>
      <c r="F188" s="199" t="s">
        <v>945</v>
      </c>
      <c r="G188" s="200" t="s">
        <v>171</v>
      </c>
      <c r="H188" s="201" t="n">
        <v>2</v>
      </c>
      <c r="I188" s="202"/>
      <c r="J188" s="203" t="n">
        <f aca="false">ROUND(I188*H188,2)</f>
        <v>0</v>
      </c>
      <c r="K188" s="204"/>
      <c r="L188" s="25"/>
      <c r="M188" s="205"/>
      <c r="N188" s="206" t="s">
        <v>43</v>
      </c>
      <c r="O188" s="67"/>
      <c r="P188" s="207" t="n">
        <f aca="false">O188*H188</f>
        <v>0</v>
      </c>
      <c r="Q188" s="207" t="n">
        <v>0.00017</v>
      </c>
      <c r="R188" s="207" t="n">
        <f aca="false">Q188*H188</f>
        <v>0.00034</v>
      </c>
      <c r="S188" s="207" t="n">
        <v>0</v>
      </c>
      <c r="T188" s="208" t="n">
        <f aca="false">S188*H188</f>
        <v>0</v>
      </c>
      <c r="U188" s="24"/>
      <c r="V188" s="24"/>
      <c r="W188" s="24"/>
      <c r="X188" s="24"/>
      <c r="Y188" s="24"/>
      <c r="Z188" s="24"/>
      <c r="AA188" s="24"/>
      <c r="AB188" s="24"/>
      <c r="AC188" s="24"/>
      <c r="AD188" s="24"/>
      <c r="AE188" s="24"/>
      <c r="AR188" s="209" t="s">
        <v>223</v>
      </c>
      <c r="AT188" s="209" t="s">
        <v>158</v>
      </c>
      <c r="AU188" s="209" t="s">
        <v>90</v>
      </c>
      <c r="AY188" s="3" t="s">
        <v>155</v>
      </c>
      <c r="BE188" s="125" t="n">
        <f aca="false">IF(N188="základná",J188,0)</f>
        <v>0</v>
      </c>
      <c r="BF188" s="125" t="n">
        <f aca="false">IF(N188="znížená",J188,0)</f>
        <v>0</v>
      </c>
      <c r="BG188" s="125" t="n">
        <f aca="false">IF(N188="zákl. prenesená",J188,0)</f>
        <v>0</v>
      </c>
      <c r="BH188" s="125" t="n">
        <f aca="false">IF(N188="zníž. prenesená",J188,0)</f>
        <v>0</v>
      </c>
      <c r="BI188" s="125" t="n">
        <f aca="false">IF(N188="nulová",J188,0)</f>
        <v>0</v>
      </c>
      <c r="BJ188" s="3" t="s">
        <v>90</v>
      </c>
      <c r="BK188" s="125" t="n">
        <f aca="false">ROUND(I188*H188,2)</f>
        <v>0</v>
      </c>
      <c r="BL188" s="3" t="s">
        <v>223</v>
      </c>
      <c r="BM188" s="209" t="s">
        <v>946</v>
      </c>
    </row>
    <row r="189" s="26" customFormat="true" ht="22.2" hidden="false" customHeight="true" outlineLevel="0" collapsed="false">
      <c r="A189" s="24"/>
      <c r="B189" s="196"/>
      <c r="C189" s="210" t="s">
        <v>351</v>
      </c>
      <c r="D189" s="210" t="s">
        <v>232</v>
      </c>
      <c r="E189" s="211" t="s">
        <v>947</v>
      </c>
      <c r="F189" s="212" t="s">
        <v>948</v>
      </c>
      <c r="G189" s="213" t="s">
        <v>171</v>
      </c>
      <c r="H189" s="214" t="n">
        <v>2</v>
      </c>
      <c r="I189" s="215"/>
      <c r="J189" s="216" t="n">
        <f aca="false">ROUND(I189*H189,2)</f>
        <v>0</v>
      </c>
      <c r="K189" s="217"/>
      <c r="L189" s="218"/>
      <c r="M189" s="219"/>
      <c r="N189" s="220" t="s">
        <v>43</v>
      </c>
      <c r="O189" s="67"/>
      <c r="P189" s="207" t="n">
        <f aca="false">O189*H189</f>
        <v>0</v>
      </c>
      <c r="Q189" s="207" t="n">
        <v>0.0275</v>
      </c>
      <c r="R189" s="207" t="n">
        <f aca="false">Q189*H189</f>
        <v>0.055</v>
      </c>
      <c r="S189" s="207" t="n">
        <v>0</v>
      </c>
      <c r="T189" s="208" t="n">
        <f aca="false">S189*H189</f>
        <v>0</v>
      </c>
      <c r="U189" s="24"/>
      <c r="V189" s="24"/>
      <c r="W189" s="24"/>
      <c r="X189" s="24"/>
      <c r="Y189" s="24"/>
      <c r="Z189" s="24"/>
      <c r="AA189" s="24"/>
      <c r="AB189" s="24"/>
      <c r="AC189" s="24"/>
      <c r="AD189" s="24"/>
      <c r="AE189" s="24"/>
      <c r="AR189" s="209" t="s">
        <v>287</v>
      </c>
      <c r="AT189" s="209" t="s">
        <v>232</v>
      </c>
      <c r="AU189" s="209" t="s">
        <v>90</v>
      </c>
      <c r="AY189" s="3" t="s">
        <v>155</v>
      </c>
      <c r="BE189" s="125" t="n">
        <f aca="false">IF(N189="základná",J189,0)</f>
        <v>0</v>
      </c>
      <c r="BF189" s="125" t="n">
        <f aca="false">IF(N189="znížená",J189,0)</f>
        <v>0</v>
      </c>
      <c r="BG189" s="125" t="n">
        <f aca="false">IF(N189="zákl. prenesená",J189,0)</f>
        <v>0</v>
      </c>
      <c r="BH189" s="125" t="n">
        <f aca="false">IF(N189="zníž. prenesená",J189,0)</f>
        <v>0</v>
      </c>
      <c r="BI189" s="125" t="n">
        <f aca="false">IF(N189="nulová",J189,0)</f>
        <v>0</v>
      </c>
      <c r="BJ189" s="3" t="s">
        <v>90</v>
      </c>
      <c r="BK189" s="125" t="n">
        <f aca="false">ROUND(I189*H189,2)</f>
        <v>0</v>
      </c>
      <c r="BL189" s="3" t="s">
        <v>223</v>
      </c>
      <c r="BM189" s="209" t="s">
        <v>949</v>
      </c>
    </row>
    <row r="190" s="26" customFormat="true" ht="22.2" hidden="false" customHeight="true" outlineLevel="0" collapsed="false">
      <c r="A190" s="24"/>
      <c r="B190" s="196"/>
      <c r="C190" s="197" t="s">
        <v>358</v>
      </c>
      <c r="D190" s="197" t="s">
        <v>158</v>
      </c>
      <c r="E190" s="198" t="s">
        <v>950</v>
      </c>
      <c r="F190" s="199" t="s">
        <v>951</v>
      </c>
      <c r="G190" s="200" t="s">
        <v>171</v>
      </c>
      <c r="H190" s="201" t="n">
        <v>1</v>
      </c>
      <c r="I190" s="202"/>
      <c r="J190" s="203" t="n">
        <f aca="false">ROUND(I190*H190,2)</f>
        <v>0</v>
      </c>
      <c r="K190" s="204"/>
      <c r="L190" s="25"/>
      <c r="M190" s="205"/>
      <c r="N190" s="206" t="s">
        <v>43</v>
      </c>
      <c r="O190" s="67"/>
      <c r="P190" s="207" t="n">
        <f aca="false">O190*H190</f>
        <v>0</v>
      </c>
      <c r="Q190" s="207" t="n">
        <v>0.00017</v>
      </c>
      <c r="R190" s="207" t="n">
        <f aca="false">Q190*H190</f>
        <v>0.00017</v>
      </c>
      <c r="S190" s="207" t="n">
        <v>0</v>
      </c>
      <c r="T190" s="208" t="n">
        <f aca="false">S190*H190</f>
        <v>0</v>
      </c>
      <c r="U190" s="24"/>
      <c r="V190" s="24"/>
      <c r="W190" s="24"/>
      <c r="X190" s="24"/>
      <c r="Y190" s="24"/>
      <c r="Z190" s="24"/>
      <c r="AA190" s="24"/>
      <c r="AB190" s="24"/>
      <c r="AC190" s="24"/>
      <c r="AD190" s="24"/>
      <c r="AE190" s="24"/>
      <c r="AR190" s="209" t="s">
        <v>223</v>
      </c>
      <c r="AT190" s="209" t="s">
        <v>158</v>
      </c>
      <c r="AU190" s="209" t="s">
        <v>90</v>
      </c>
      <c r="AY190" s="3" t="s">
        <v>155</v>
      </c>
      <c r="BE190" s="125" t="n">
        <f aca="false">IF(N190="základná",J190,0)</f>
        <v>0</v>
      </c>
      <c r="BF190" s="125" t="n">
        <f aca="false">IF(N190="znížená",J190,0)</f>
        <v>0</v>
      </c>
      <c r="BG190" s="125" t="n">
        <f aca="false">IF(N190="zákl. prenesená",J190,0)</f>
        <v>0</v>
      </c>
      <c r="BH190" s="125" t="n">
        <f aca="false">IF(N190="zníž. prenesená",J190,0)</f>
        <v>0</v>
      </c>
      <c r="BI190" s="125" t="n">
        <f aca="false">IF(N190="nulová",J190,0)</f>
        <v>0</v>
      </c>
      <c r="BJ190" s="3" t="s">
        <v>90</v>
      </c>
      <c r="BK190" s="125" t="n">
        <f aca="false">ROUND(I190*H190,2)</f>
        <v>0</v>
      </c>
      <c r="BL190" s="3" t="s">
        <v>223</v>
      </c>
      <c r="BM190" s="209" t="s">
        <v>952</v>
      </c>
    </row>
    <row r="191" s="26" customFormat="true" ht="14.4" hidden="false" customHeight="true" outlineLevel="0" collapsed="false">
      <c r="A191" s="24"/>
      <c r="B191" s="196"/>
      <c r="C191" s="210" t="s">
        <v>366</v>
      </c>
      <c r="D191" s="210" t="s">
        <v>232</v>
      </c>
      <c r="E191" s="211" t="s">
        <v>953</v>
      </c>
      <c r="F191" s="212" t="s">
        <v>954</v>
      </c>
      <c r="G191" s="213" t="s">
        <v>171</v>
      </c>
      <c r="H191" s="214" t="n">
        <v>1</v>
      </c>
      <c r="I191" s="215"/>
      <c r="J191" s="216" t="n">
        <f aca="false">ROUND(I191*H191,2)</f>
        <v>0</v>
      </c>
      <c r="K191" s="217"/>
      <c r="L191" s="218"/>
      <c r="M191" s="219"/>
      <c r="N191" s="220" t="s">
        <v>43</v>
      </c>
      <c r="O191" s="67"/>
      <c r="P191" s="207" t="n">
        <f aca="false">O191*H191</f>
        <v>0</v>
      </c>
      <c r="Q191" s="207" t="n">
        <v>0.023</v>
      </c>
      <c r="R191" s="207" t="n">
        <f aca="false">Q191*H191</f>
        <v>0.023</v>
      </c>
      <c r="S191" s="207" t="n">
        <v>0</v>
      </c>
      <c r="T191" s="208" t="n">
        <f aca="false">S191*H191</f>
        <v>0</v>
      </c>
      <c r="U191" s="24"/>
      <c r="V191" s="24"/>
      <c r="W191" s="24"/>
      <c r="X191" s="24"/>
      <c r="Y191" s="24"/>
      <c r="Z191" s="24"/>
      <c r="AA191" s="24"/>
      <c r="AB191" s="24"/>
      <c r="AC191" s="24"/>
      <c r="AD191" s="24"/>
      <c r="AE191" s="24"/>
      <c r="AR191" s="209" t="s">
        <v>287</v>
      </c>
      <c r="AT191" s="209" t="s">
        <v>232</v>
      </c>
      <c r="AU191" s="209" t="s">
        <v>90</v>
      </c>
      <c r="AY191" s="3" t="s">
        <v>155</v>
      </c>
      <c r="BE191" s="125" t="n">
        <f aca="false">IF(N191="základná",J191,0)</f>
        <v>0</v>
      </c>
      <c r="BF191" s="125" t="n">
        <f aca="false">IF(N191="znížená",J191,0)</f>
        <v>0</v>
      </c>
      <c r="BG191" s="125" t="n">
        <f aca="false">IF(N191="zákl. prenesená",J191,0)</f>
        <v>0</v>
      </c>
      <c r="BH191" s="125" t="n">
        <f aca="false">IF(N191="zníž. prenesená",J191,0)</f>
        <v>0</v>
      </c>
      <c r="BI191" s="125" t="n">
        <f aca="false">IF(N191="nulová",J191,0)</f>
        <v>0</v>
      </c>
      <c r="BJ191" s="3" t="s">
        <v>90</v>
      </c>
      <c r="BK191" s="125" t="n">
        <f aca="false">ROUND(I191*H191,2)</f>
        <v>0</v>
      </c>
      <c r="BL191" s="3" t="s">
        <v>223</v>
      </c>
      <c r="BM191" s="209" t="s">
        <v>955</v>
      </c>
    </row>
    <row r="192" s="26" customFormat="true" ht="19.8" hidden="false" customHeight="true" outlineLevel="0" collapsed="false">
      <c r="A192" s="24"/>
      <c r="B192" s="196"/>
      <c r="C192" s="197" t="s">
        <v>370</v>
      </c>
      <c r="D192" s="197" t="s">
        <v>158</v>
      </c>
      <c r="E192" s="198" t="s">
        <v>956</v>
      </c>
      <c r="F192" s="199" t="s">
        <v>957</v>
      </c>
      <c r="G192" s="200" t="s">
        <v>171</v>
      </c>
      <c r="H192" s="201" t="n">
        <v>1</v>
      </c>
      <c r="I192" s="202"/>
      <c r="J192" s="203" t="n">
        <f aca="false">ROUND(I192*H192,2)</f>
        <v>0</v>
      </c>
      <c r="K192" s="204"/>
      <c r="L192" s="25"/>
      <c r="M192" s="205"/>
      <c r="N192" s="206" t="s">
        <v>43</v>
      </c>
      <c r="O192" s="67"/>
      <c r="P192" s="207" t="n">
        <f aca="false">O192*H192</f>
        <v>0</v>
      </c>
      <c r="Q192" s="207" t="n">
        <v>0.00011</v>
      </c>
      <c r="R192" s="207" t="n">
        <f aca="false">Q192*H192</f>
        <v>0.00011</v>
      </c>
      <c r="S192" s="207" t="n">
        <v>0</v>
      </c>
      <c r="T192" s="208" t="n">
        <f aca="false">S192*H192</f>
        <v>0</v>
      </c>
      <c r="U192" s="24"/>
      <c r="V192" s="24"/>
      <c r="W192" s="24"/>
      <c r="X192" s="24"/>
      <c r="Y192" s="24"/>
      <c r="Z192" s="24"/>
      <c r="AA192" s="24"/>
      <c r="AB192" s="24"/>
      <c r="AC192" s="24"/>
      <c r="AD192" s="24"/>
      <c r="AE192" s="24"/>
      <c r="AR192" s="209" t="s">
        <v>223</v>
      </c>
      <c r="AT192" s="209" t="s">
        <v>158</v>
      </c>
      <c r="AU192" s="209" t="s">
        <v>90</v>
      </c>
      <c r="AY192" s="3" t="s">
        <v>155</v>
      </c>
      <c r="BE192" s="125" t="n">
        <f aca="false">IF(N192="základná",J192,0)</f>
        <v>0</v>
      </c>
      <c r="BF192" s="125" t="n">
        <f aca="false">IF(N192="znížená",J192,0)</f>
        <v>0</v>
      </c>
      <c r="BG192" s="125" t="n">
        <f aca="false">IF(N192="zákl. prenesená",J192,0)</f>
        <v>0</v>
      </c>
      <c r="BH192" s="125" t="n">
        <f aca="false">IF(N192="zníž. prenesená",J192,0)</f>
        <v>0</v>
      </c>
      <c r="BI192" s="125" t="n">
        <f aca="false">IF(N192="nulová",J192,0)</f>
        <v>0</v>
      </c>
      <c r="BJ192" s="3" t="s">
        <v>90</v>
      </c>
      <c r="BK192" s="125" t="n">
        <f aca="false">ROUND(I192*H192,2)</f>
        <v>0</v>
      </c>
      <c r="BL192" s="3" t="s">
        <v>223</v>
      </c>
      <c r="BM192" s="209" t="s">
        <v>958</v>
      </c>
    </row>
    <row r="193" s="26" customFormat="true" ht="14.4" hidden="false" customHeight="true" outlineLevel="0" collapsed="false">
      <c r="A193" s="24"/>
      <c r="B193" s="196"/>
      <c r="C193" s="210" t="s">
        <v>374</v>
      </c>
      <c r="D193" s="210" t="s">
        <v>232</v>
      </c>
      <c r="E193" s="211" t="s">
        <v>959</v>
      </c>
      <c r="F193" s="212" t="s">
        <v>960</v>
      </c>
      <c r="G193" s="213" t="s">
        <v>171</v>
      </c>
      <c r="H193" s="214" t="n">
        <v>1</v>
      </c>
      <c r="I193" s="215"/>
      <c r="J193" s="216" t="n">
        <f aca="false">ROUND(I193*H193,2)</f>
        <v>0</v>
      </c>
      <c r="K193" s="217"/>
      <c r="L193" s="218"/>
      <c r="M193" s="219"/>
      <c r="N193" s="220" t="s">
        <v>43</v>
      </c>
      <c r="O193" s="67"/>
      <c r="P193" s="207" t="n">
        <f aca="false">O193*H193</f>
        <v>0</v>
      </c>
      <c r="Q193" s="207" t="n">
        <v>0.02</v>
      </c>
      <c r="R193" s="207" t="n">
        <f aca="false">Q193*H193</f>
        <v>0.02</v>
      </c>
      <c r="S193" s="207" t="n">
        <v>0</v>
      </c>
      <c r="T193" s="208" t="n">
        <f aca="false">S193*H193</f>
        <v>0</v>
      </c>
      <c r="U193" s="24"/>
      <c r="V193" s="24"/>
      <c r="W193" s="24"/>
      <c r="X193" s="24"/>
      <c r="Y193" s="24"/>
      <c r="Z193" s="24"/>
      <c r="AA193" s="24"/>
      <c r="AB193" s="24"/>
      <c r="AC193" s="24"/>
      <c r="AD193" s="24"/>
      <c r="AE193" s="24"/>
      <c r="AR193" s="209" t="s">
        <v>287</v>
      </c>
      <c r="AT193" s="209" t="s">
        <v>232</v>
      </c>
      <c r="AU193" s="209" t="s">
        <v>90</v>
      </c>
      <c r="AY193" s="3" t="s">
        <v>155</v>
      </c>
      <c r="BE193" s="125" t="n">
        <f aca="false">IF(N193="základná",J193,0)</f>
        <v>0</v>
      </c>
      <c r="BF193" s="125" t="n">
        <f aca="false">IF(N193="znížená",J193,0)</f>
        <v>0</v>
      </c>
      <c r="BG193" s="125" t="n">
        <f aca="false">IF(N193="zákl. prenesená",J193,0)</f>
        <v>0</v>
      </c>
      <c r="BH193" s="125" t="n">
        <f aca="false">IF(N193="zníž. prenesená",J193,0)</f>
        <v>0</v>
      </c>
      <c r="BI193" s="125" t="n">
        <f aca="false">IF(N193="nulová",J193,0)</f>
        <v>0</v>
      </c>
      <c r="BJ193" s="3" t="s">
        <v>90</v>
      </c>
      <c r="BK193" s="125" t="n">
        <f aca="false">ROUND(I193*H193,2)</f>
        <v>0</v>
      </c>
      <c r="BL193" s="3" t="s">
        <v>223</v>
      </c>
      <c r="BM193" s="209" t="s">
        <v>961</v>
      </c>
    </row>
    <row r="194" s="26" customFormat="true" ht="22.2" hidden="false" customHeight="true" outlineLevel="0" collapsed="false">
      <c r="A194" s="24"/>
      <c r="B194" s="196"/>
      <c r="C194" s="197" t="s">
        <v>378</v>
      </c>
      <c r="D194" s="197" t="s">
        <v>158</v>
      </c>
      <c r="E194" s="198" t="s">
        <v>962</v>
      </c>
      <c r="F194" s="199" t="s">
        <v>963</v>
      </c>
      <c r="G194" s="200" t="s">
        <v>171</v>
      </c>
      <c r="H194" s="201" t="n">
        <v>1</v>
      </c>
      <c r="I194" s="202"/>
      <c r="J194" s="203" t="n">
        <f aca="false">ROUND(I194*H194,2)</f>
        <v>0</v>
      </c>
      <c r="K194" s="204"/>
      <c r="L194" s="25"/>
      <c r="M194" s="205"/>
      <c r="N194" s="206" t="s">
        <v>43</v>
      </c>
      <c r="O194" s="67"/>
      <c r="P194" s="207" t="n">
        <f aca="false">O194*H194</f>
        <v>0</v>
      </c>
      <c r="Q194" s="207" t="n">
        <v>0</v>
      </c>
      <c r="R194" s="207" t="n">
        <f aca="false">Q194*H194</f>
        <v>0</v>
      </c>
      <c r="S194" s="207" t="n">
        <v>0</v>
      </c>
      <c r="T194" s="208" t="n">
        <f aca="false">S194*H194</f>
        <v>0</v>
      </c>
      <c r="U194" s="24"/>
      <c r="V194" s="24"/>
      <c r="W194" s="24"/>
      <c r="X194" s="24"/>
      <c r="Y194" s="24"/>
      <c r="Z194" s="24"/>
      <c r="AA194" s="24"/>
      <c r="AB194" s="24"/>
      <c r="AC194" s="24"/>
      <c r="AD194" s="24"/>
      <c r="AE194" s="24"/>
      <c r="AR194" s="209" t="s">
        <v>223</v>
      </c>
      <c r="AT194" s="209" t="s">
        <v>158</v>
      </c>
      <c r="AU194" s="209" t="s">
        <v>90</v>
      </c>
      <c r="AY194" s="3" t="s">
        <v>155</v>
      </c>
      <c r="BE194" s="125" t="n">
        <f aca="false">IF(N194="základná",J194,0)</f>
        <v>0</v>
      </c>
      <c r="BF194" s="125" t="n">
        <f aca="false">IF(N194="znížená",J194,0)</f>
        <v>0</v>
      </c>
      <c r="BG194" s="125" t="n">
        <f aca="false">IF(N194="zákl. prenesená",J194,0)</f>
        <v>0</v>
      </c>
      <c r="BH194" s="125" t="n">
        <f aca="false">IF(N194="zníž. prenesená",J194,0)</f>
        <v>0</v>
      </c>
      <c r="BI194" s="125" t="n">
        <f aca="false">IF(N194="nulová",J194,0)</f>
        <v>0</v>
      </c>
      <c r="BJ194" s="3" t="s">
        <v>90</v>
      </c>
      <c r="BK194" s="125" t="n">
        <f aca="false">ROUND(I194*H194,2)</f>
        <v>0</v>
      </c>
      <c r="BL194" s="3" t="s">
        <v>223</v>
      </c>
      <c r="BM194" s="209" t="s">
        <v>964</v>
      </c>
    </row>
    <row r="195" s="26" customFormat="true" ht="34.8" hidden="false" customHeight="true" outlineLevel="0" collapsed="false">
      <c r="A195" s="24"/>
      <c r="B195" s="196"/>
      <c r="C195" s="210" t="s">
        <v>382</v>
      </c>
      <c r="D195" s="210" t="s">
        <v>232</v>
      </c>
      <c r="E195" s="211" t="s">
        <v>965</v>
      </c>
      <c r="F195" s="212" t="s">
        <v>966</v>
      </c>
      <c r="G195" s="213" t="s">
        <v>171</v>
      </c>
      <c r="H195" s="214" t="n">
        <v>1</v>
      </c>
      <c r="I195" s="215"/>
      <c r="J195" s="216" t="n">
        <f aca="false">ROUND(I195*H195,2)</f>
        <v>0</v>
      </c>
      <c r="K195" s="217"/>
      <c r="L195" s="218"/>
      <c r="M195" s="219"/>
      <c r="N195" s="220" t="s">
        <v>43</v>
      </c>
      <c r="O195" s="67"/>
      <c r="P195" s="207" t="n">
        <f aca="false">O195*H195</f>
        <v>0</v>
      </c>
      <c r="Q195" s="207" t="n">
        <v>0.01605</v>
      </c>
      <c r="R195" s="207" t="n">
        <f aca="false">Q195*H195</f>
        <v>0.01605</v>
      </c>
      <c r="S195" s="207" t="n">
        <v>0</v>
      </c>
      <c r="T195" s="208" t="n">
        <f aca="false">S195*H195</f>
        <v>0</v>
      </c>
      <c r="U195" s="24"/>
      <c r="V195" s="24"/>
      <c r="W195" s="24"/>
      <c r="X195" s="24"/>
      <c r="Y195" s="24"/>
      <c r="Z195" s="24"/>
      <c r="AA195" s="24"/>
      <c r="AB195" s="24"/>
      <c r="AC195" s="24"/>
      <c r="AD195" s="24"/>
      <c r="AE195" s="24"/>
      <c r="AR195" s="209" t="s">
        <v>287</v>
      </c>
      <c r="AT195" s="209" t="s">
        <v>232</v>
      </c>
      <c r="AU195" s="209" t="s">
        <v>90</v>
      </c>
      <c r="AY195" s="3" t="s">
        <v>155</v>
      </c>
      <c r="BE195" s="125" t="n">
        <f aca="false">IF(N195="základná",J195,0)</f>
        <v>0</v>
      </c>
      <c r="BF195" s="125" t="n">
        <f aca="false">IF(N195="znížená",J195,0)</f>
        <v>0</v>
      </c>
      <c r="BG195" s="125" t="n">
        <f aca="false">IF(N195="zákl. prenesená",J195,0)</f>
        <v>0</v>
      </c>
      <c r="BH195" s="125" t="n">
        <f aca="false">IF(N195="zníž. prenesená",J195,0)</f>
        <v>0</v>
      </c>
      <c r="BI195" s="125" t="n">
        <f aca="false">IF(N195="nulová",J195,0)</f>
        <v>0</v>
      </c>
      <c r="BJ195" s="3" t="s">
        <v>90</v>
      </c>
      <c r="BK195" s="125" t="n">
        <f aca="false">ROUND(I195*H195,2)</f>
        <v>0</v>
      </c>
      <c r="BL195" s="3" t="s">
        <v>223</v>
      </c>
      <c r="BM195" s="209" t="s">
        <v>967</v>
      </c>
    </row>
    <row r="196" s="26" customFormat="true" ht="22.2" hidden="false" customHeight="true" outlineLevel="0" collapsed="false">
      <c r="A196" s="24"/>
      <c r="B196" s="196"/>
      <c r="C196" s="197" t="s">
        <v>386</v>
      </c>
      <c r="D196" s="197" t="s">
        <v>158</v>
      </c>
      <c r="E196" s="198" t="s">
        <v>968</v>
      </c>
      <c r="F196" s="199" t="s">
        <v>969</v>
      </c>
      <c r="G196" s="200" t="s">
        <v>514</v>
      </c>
      <c r="H196" s="201" t="n">
        <v>4</v>
      </c>
      <c r="I196" s="202"/>
      <c r="J196" s="203" t="n">
        <f aca="false">ROUND(I196*H196,2)</f>
        <v>0</v>
      </c>
      <c r="K196" s="204"/>
      <c r="L196" s="25"/>
      <c r="M196" s="205"/>
      <c r="N196" s="206" t="s">
        <v>43</v>
      </c>
      <c r="O196" s="67"/>
      <c r="P196" s="207" t="n">
        <f aca="false">O196*H196</f>
        <v>0</v>
      </c>
      <c r="Q196" s="207" t="n">
        <v>0</v>
      </c>
      <c r="R196" s="207" t="n">
        <f aca="false">Q196*H196</f>
        <v>0</v>
      </c>
      <c r="S196" s="207" t="n">
        <v>0.01946</v>
      </c>
      <c r="T196" s="208" t="n">
        <f aca="false">S196*H196</f>
        <v>0.07784</v>
      </c>
      <c r="U196" s="24"/>
      <c r="V196" s="24"/>
      <c r="W196" s="24"/>
      <c r="X196" s="24"/>
      <c r="Y196" s="24"/>
      <c r="Z196" s="24"/>
      <c r="AA196" s="24"/>
      <c r="AB196" s="24"/>
      <c r="AC196" s="24"/>
      <c r="AD196" s="24"/>
      <c r="AE196" s="24"/>
      <c r="AR196" s="209" t="s">
        <v>223</v>
      </c>
      <c r="AT196" s="209" t="s">
        <v>158</v>
      </c>
      <c r="AU196" s="209" t="s">
        <v>90</v>
      </c>
      <c r="AY196" s="3" t="s">
        <v>155</v>
      </c>
      <c r="BE196" s="125" t="n">
        <f aca="false">IF(N196="základná",J196,0)</f>
        <v>0</v>
      </c>
      <c r="BF196" s="125" t="n">
        <f aca="false">IF(N196="znížená",J196,0)</f>
        <v>0</v>
      </c>
      <c r="BG196" s="125" t="n">
        <f aca="false">IF(N196="zákl. prenesená",J196,0)</f>
        <v>0</v>
      </c>
      <c r="BH196" s="125" t="n">
        <f aca="false">IF(N196="zníž. prenesená",J196,0)</f>
        <v>0</v>
      </c>
      <c r="BI196" s="125" t="n">
        <f aca="false">IF(N196="nulová",J196,0)</f>
        <v>0</v>
      </c>
      <c r="BJ196" s="3" t="s">
        <v>90</v>
      </c>
      <c r="BK196" s="125" t="n">
        <f aca="false">ROUND(I196*H196,2)</f>
        <v>0</v>
      </c>
      <c r="BL196" s="3" t="s">
        <v>223</v>
      </c>
      <c r="BM196" s="209" t="s">
        <v>970</v>
      </c>
    </row>
    <row r="197" s="26" customFormat="true" ht="22.2" hidden="false" customHeight="true" outlineLevel="0" collapsed="false">
      <c r="A197" s="24"/>
      <c r="B197" s="196"/>
      <c r="C197" s="197" t="s">
        <v>390</v>
      </c>
      <c r="D197" s="197" t="s">
        <v>158</v>
      </c>
      <c r="E197" s="198" t="s">
        <v>971</v>
      </c>
      <c r="F197" s="199" t="s">
        <v>972</v>
      </c>
      <c r="G197" s="200" t="s">
        <v>171</v>
      </c>
      <c r="H197" s="201" t="n">
        <v>3</v>
      </c>
      <c r="I197" s="202"/>
      <c r="J197" s="203" t="n">
        <f aca="false">ROUND(I197*H197,2)</f>
        <v>0</v>
      </c>
      <c r="K197" s="204"/>
      <c r="L197" s="25"/>
      <c r="M197" s="205"/>
      <c r="N197" s="206" t="s">
        <v>43</v>
      </c>
      <c r="O197" s="67"/>
      <c r="P197" s="207" t="n">
        <f aca="false">O197*H197</f>
        <v>0</v>
      </c>
      <c r="Q197" s="207" t="n">
        <v>0.00028</v>
      </c>
      <c r="R197" s="207" t="n">
        <f aca="false">Q197*H197</f>
        <v>0.00084</v>
      </c>
      <c r="S197" s="207" t="n">
        <v>0</v>
      </c>
      <c r="T197" s="208" t="n">
        <f aca="false">S197*H197</f>
        <v>0</v>
      </c>
      <c r="U197" s="24"/>
      <c r="V197" s="24"/>
      <c r="W197" s="24"/>
      <c r="X197" s="24"/>
      <c r="Y197" s="24"/>
      <c r="Z197" s="24"/>
      <c r="AA197" s="24"/>
      <c r="AB197" s="24"/>
      <c r="AC197" s="24"/>
      <c r="AD197" s="24"/>
      <c r="AE197" s="24"/>
      <c r="AR197" s="209" t="s">
        <v>223</v>
      </c>
      <c r="AT197" s="209" t="s">
        <v>158</v>
      </c>
      <c r="AU197" s="209" t="s">
        <v>90</v>
      </c>
      <c r="AY197" s="3" t="s">
        <v>155</v>
      </c>
      <c r="BE197" s="125" t="n">
        <f aca="false">IF(N197="základná",J197,0)</f>
        <v>0</v>
      </c>
      <c r="BF197" s="125" t="n">
        <f aca="false">IF(N197="znížená",J197,0)</f>
        <v>0</v>
      </c>
      <c r="BG197" s="125" t="n">
        <f aca="false">IF(N197="zákl. prenesená",J197,0)</f>
        <v>0</v>
      </c>
      <c r="BH197" s="125" t="n">
        <f aca="false">IF(N197="zníž. prenesená",J197,0)</f>
        <v>0</v>
      </c>
      <c r="BI197" s="125" t="n">
        <f aca="false">IF(N197="nulová",J197,0)</f>
        <v>0</v>
      </c>
      <c r="BJ197" s="3" t="s">
        <v>90</v>
      </c>
      <c r="BK197" s="125" t="n">
        <f aca="false">ROUND(I197*H197,2)</f>
        <v>0</v>
      </c>
      <c r="BL197" s="3" t="s">
        <v>223</v>
      </c>
      <c r="BM197" s="209" t="s">
        <v>973</v>
      </c>
    </row>
    <row r="198" s="26" customFormat="true" ht="14.4" hidden="false" customHeight="true" outlineLevel="0" collapsed="false">
      <c r="A198" s="24"/>
      <c r="B198" s="196"/>
      <c r="C198" s="210" t="s">
        <v>397</v>
      </c>
      <c r="D198" s="210" t="s">
        <v>232</v>
      </c>
      <c r="E198" s="211" t="s">
        <v>974</v>
      </c>
      <c r="F198" s="212" t="s">
        <v>975</v>
      </c>
      <c r="G198" s="213" t="s">
        <v>171</v>
      </c>
      <c r="H198" s="214" t="n">
        <v>2</v>
      </c>
      <c r="I198" s="215"/>
      <c r="J198" s="216" t="n">
        <f aca="false">ROUND(I198*H198,2)</f>
        <v>0</v>
      </c>
      <c r="K198" s="217"/>
      <c r="L198" s="218"/>
      <c r="M198" s="219"/>
      <c r="N198" s="220" t="s">
        <v>43</v>
      </c>
      <c r="O198" s="67"/>
      <c r="P198" s="207" t="n">
        <f aca="false">O198*H198</f>
        <v>0</v>
      </c>
      <c r="Q198" s="207" t="n">
        <v>0.0062</v>
      </c>
      <c r="R198" s="207" t="n">
        <f aca="false">Q198*H198</f>
        <v>0.0124</v>
      </c>
      <c r="S198" s="207" t="n">
        <v>0</v>
      </c>
      <c r="T198" s="208" t="n">
        <f aca="false">S198*H198</f>
        <v>0</v>
      </c>
      <c r="U198" s="24"/>
      <c r="V198" s="24"/>
      <c r="W198" s="24"/>
      <c r="X198" s="24"/>
      <c r="Y198" s="24"/>
      <c r="Z198" s="24"/>
      <c r="AA198" s="24"/>
      <c r="AB198" s="24"/>
      <c r="AC198" s="24"/>
      <c r="AD198" s="24"/>
      <c r="AE198" s="24"/>
      <c r="AR198" s="209" t="s">
        <v>287</v>
      </c>
      <c r="AT198" s="209" t="s">
        <v>232</v>
      </c>
      <c r="AU198" s="209" t="s">
        <v>90</v>
      </c>
      <c r="AY198" s="3" t="s">
        <v>155</v>
      </c>
      <c r="BE198" s="125" t="n">
        <f aca="false">IF(N198="základná",J198,0)</f>
        <v>0</v>
      </c>
      <c r="BF198" s="125" t="n">
        <f aca="false">IF(N198="znížená",J198,0)</f>
        <v>0</v>
      </c>
      <c r="BG198" s="125" t="n">
        <f aca="false">IF(N198="zákl. prenesená",J198,0)</f>
        <v>0</v>
      </c>
      <c r="BH198" s="125" t="n">
        <f aca="false">IF(N198="zníž. prenesená",J198,0)</f>
        <v>0</v>
      </c>
      <c r="BI198" s="125" t="n">
        <f aca="false">IF(N198="nulová",J198,0)</f>
        <v>0</v>
      </c>
      <c r="BJ198" s="3" t="s">
        <v>90</v>
      </c>
      <c r="BK198" s="125" t="n">
        <f aca="false">ROUND(I198*H198,2)</f>
        <v>0</v>
      </c>
      <c r="BL198" s="3" t="s">
        <v>223</v>
      </c>
      <c r="BM198" s="209" t="s">
        <v>976</v>
      </c>
    </row>
    <row r="199" s="26" customFormat="true" ht="14.4" hidden="false" customHeight="true" outlineLevel="0" collapsed="false">
      <c r="A199" s="24"/>
      <c r="B199" s="196"/>
      <c r="C199" s="210" t="s">
        <v>401</v>
      </c>
      <c r="D199" s="210" t="s">
        <v>232</v>
      </c>
      <c r="E199" s="211" t="s">
        <v>977</v>
      </c>
      <c r="F199" s="212" t="s">
        <v>978</v>
      </c>
      <c r="G199" s="213" t="s">
        <v>171</v>
      </c>
      <c r="H199" s="214" t="n">
        <v>1</v>
      </c>
      <c r="I199" s="215"/>
      <c r="J199" s="216" t="n">
        <f aca="false">ROUND(I199*H199,2)</f>
        <v>0</v>
      </c>
      <c r="K199" s="217"/>
      <c r="L199" s="218"/>
      <c r="M199" s="219"/>
      <c r="N199" s="220" t="s">
        <v>43</v>
      </c>
      <c r="O199" s="67"/>
      <c r="P199" s="207" t="n">
        <f aca="false">O199*H199</f>
        <v>0</v>
      </c>
      <c r="Q199" s="207" t="n">
        <v>0.0062</v>
      </c>
      <c r="R199" s="207" t="n">
        <f aca="false">Q199*H199</f>
        <v>0.0062</v>
      </c>
      <c r="S199" s="207" t="n">
        <v>0</v>
      </c>
      <c r="T199" s="208" t="n">
        <f aca="false">S199*H199</f>
        <v>0</v>
      </c>
      <c r="U199" s="24"/>
      <c r="V199" s="24"/>
      <c r="W199" s="24"/>
      <c r="X199" s="24"/>
      <c r="Y199" s="24"/>
      <c r="Z199" s="24"/>
      <c r="AA199" s="24"/>
      <c r="AB199" s="24"/>
      <c r="AC199" s="24"/>
      <c r="AD199" s="24"/>
      <c r="AE199" s="24"/>
      <c r="AR199" s="209" t="s">
        <v>287</v>
      </c>
      <c r="AT199" s="209" t="s">
        <v>232</v>
      </c>
      <c r="AU199" s="209" t="s">
        <v>90</v>
      </c>
      <c r="AY199" s="3" t="s">
        <v>155</v>
      </c>
      <c r="BE199" s="125" t="n">
        <f aca="false">IF(N199="základná",J199,0)</f>
        <v>0</v>
      </c>
      <c r="BF199" s="125" t="n">
        <f aca="false">IF(N199="znížená",J199,0)</f>
        <v>0</v>
      </c>
      <c r="BG199" s="125" t="n">
        <f aca="false">IF(N199="zákl. prenesená",J199,0)</f>
        <v>0</v>
      </c>
      <c r="BH199" s="125" t="n">
        <f aca="false">IF(N199="zníž. prenesená",J199,0)</f>
        <v>0</v>
      </c>
      <c r="BI199" s="125" t="n">
        <f aca="false">IF(N199="nulová",J199,0)</f>
        <v>0</v>
      </c>
      <c r="BJ199" s="3" t="s">
        <v>90</v>
      </c>
      <c r="BK199" s="125" t="n">
        <f aca="false">ROUND(I199*H199,2)</f>
        <v>0</v>
      </c>
      <c r="BL199" s="3" t="s">
        <v>223</v>
      </c>
      <c r="BM199" s="209" t="s">
        <v>979</v>
      </c>
    </row>
    <row r="200" s="26" customFormat="true" ht="14.4" hidden="false" customHeight="true" outlineLevel="0" collapsed="false">
      <c r="A200" s="24"/>
      <c r="B200" s="196"/>
      <c r="C200" s="197" t="s">
        <v>405</v>
      </c>
      <c r="D200" s="197" t="s">
        <v>158</v>
      </c>
      <c r="E200" s="198" t="s">
        <v>980</v>
      </c>
      <c r="F200" s="199" t="s">
        <v>981</v>
      </c>
      <c r="G200" s="200" t="s">
        <v>514</v>
      </c>
      <c r="H200" s="201" t="n">
        <v>1</v>
      </c>
      <c r="I200" s="202"/>
      <c r="J200" s="203" t="n">
        <f aca="false">ROUND(I200*H200,2)</f>
        <v>0</v>
      </c>
      <c r="K200" s="204"/>
      <c r="L200" s="25"/>
      <c r="M200" s="205"/>
      <c r="N200" s="206" t="s">
        <v>43</v>
      </c>
      <c r="O200" s="67"/>
      <c r="P200" s="207" t="n">
        <f aca="false">O200*H200</f>
        <v>0</v>
      </c>
      <c r="Q200" s="207" t="n">
        <v>0</v>
      </c>
      <c r="R200" s="207" t="n">
        <f aca="false">Q200*H200</f>
        <v>0</v>
      </c>
      <c r="S200" s="207" t="n">
        <v>0.0851</v>
      </c>
      <c r="T200" s="208" t="n">
        <f aca="false">S200*H200</f>
        <v>0.0851</v>
      </c>
      <c r="U200" s="24"/>
      <c r="V200" s="24"/>
      <c r="W200" s="24"/>
      <c r="X200" s="24"/>
      <c r="Y200" s="24"/>
      <c r="Z200" s="24"/>
      <c r="AA200" s="24"/>
      <c r="AB200" s="24"/>
      <c r="AC200" s="24"/>
      <c r="AD200" s="24"/>
      <c r="AE200" s="24"/>
      <c r="AR200" s="209" t="s">
        <v>223</v>
      </c>
      <c r="AT200" s="209" t="s">
        <v>158</v>
      </c>
      <c r="AU200" s="209" t="s">
        <v>90</v>
      </c>
      <c r="AY200" s="3" t="s">
        <v>155</v>
      </c>
      <c r="BE200" s="125" t="n">
        <f aca="false">IF(N200="základná",J200,0)</f>
        <v>0</v>
      </c>
      <c r="BF200" s="125" t="n">
        <f aca="false">IF(N200="znížená",J200,0)</f>
        <v>0</v>
      </c>
      <c r="BG200" s="125" t="n">
        <f aca="false">IF(N200="zákl. prenesená",J200,0)</f>
        <v>0</v>
      </c>
      <c r="BH200" s="125" t="n">
        <f aca="false">IF(N200="zníž. prenesená",J200,0)</f>
        <v>0</v>
      </c>
      <c r="BI200" s="125" t="n">
        <f aca="false">IF(N200="nulová",J200,0)</f>
        <v>0</v>
      </c>
      <c r="BJ200" s="3" t="s">
        <v>90</v>
      </c>
      <c r="BK200" s="125" t="n">
        <f aca="false">ROUND(I200*H200,2)</f>
        <v>0</v>
      </c>
      <c r="BL200" s="3" t="s">
        <v>223</v>
      </c>
      <c r="BM200" s="209" t="s">
        <v>982</v>
      </c>
    </row>
    <row r="201" s="26" customFormat="true" ht="14.4" hidden="false" customHeight="true" outlineLevel="0" collapsed="false">
      <c r="A201" s="24"/>
      <c r="B201" s="196"/>
      <c r="C201" s="197" t="s">
        <v>411</v>
      </c>
      <c r="D201" s="197" t="s">
        <v>158</v>
      </c>
      <c r="E201" s="198" t="s">
        <v>983</v>
      </c>
      <c r="F201" s="199" t="s">
        <v>984</v>
      </c>
      <c r="G201" s="200" t="s">
        <v>171</v>
      </c>
      <c r="H201" s="201" t="n">
        <v>3</v>
      </c>
      <c r="I201" s="202"/>
      <c r="J201" s="203" t="n">
        <f aca="false">ROUND(I201*H201,2)</f>
        <v>0</v>
      </c>
      <c r="K201" s="204"/>
      <c r="L201" s="25"/>
      <c r="M201" s="205"/>
      <c r="N201" s="206" t="s">
        <v>43</v>
      </c>
      <c r="O201" s="67"/>
      <c r="P201" s="207" t="n">
        <f aca="false">O201*H201</f>
        <v>0</v>
      </c>
      <c r="Q201" s="207" t="n">
        <v>0</v>
      </c>
      <c r="R201" s="207" t="n">
        <f aca="false">Q201*H201</f>
        <v>0</v>
      </c>
      <c r="S201" s="207" t="n">
        <v>0</v>
      </c>
      <c r="T201" s="208" t="n">
        <f aca="false">S201*H201</f>
        <v>0</v>
      </c>
      <c r="U201" s="24"/>
      <c r="V201" s="24"/>
      <c r="W201" s="24"/>
      <c r="X201" s="24"/>
      <c r="Y201" s="24"/>
      <c r="Z201" s="24"/>
      <c r="AA201" s="24"/>
      <c r="AB201" s="24"/>
      <c r="AC201" s="24"/>
      <c r="AD201" s="24"/>
      <c r="AE201" s="24"/>
      <c r="AR201" s="209" t="s">
        <v>223</v>
      </c>
      <c r="AT201" s="209" t="s">
        <v>158</v>
      </c>
      <c r="AU201" s="209" t="s">
        <v>90</v>
      </c>
      <c r="AY201" s="3" t="s">
        <v>155</v>
      </c>
      <c r="BE201" s="125" t="n">
        <f aca="false">IF(N201="základná",J201,0)</f>
        <v>0</v>
      </c>
      <c r="BF201" s="125" t="n">
        <f aca="false">IF(N201="znížená",J201,0)</f>
        <v>0</v>
      </c>
      <c r="BG201" s="125" t="n">
        <f aca="false">IF(N201="zákl. prenesená",J201,0)</f>
        <v>0</v>
      </c>
      <c r="BH201" s="125" t="n">
        <f aca="false">IF(N201="zníž. prenesená",J201,0)</f>
        <v>0</v>
      </c>
      <c r="BI201" s="125" t="n">
        <f aca="false">IF(N201="nulová",J201,0)</f>
        <v>0</v>
      </c>
      <c r="BJ201" s="3" t="s">
        <v>90</v>
      </c>
      <c r="BK201" s="125" t="n">
        <f aca="false">ROUND(I201*H201,2)</f>
        <v>0</v>
      </c>
      <c r="BL201" s="3" t="s">
        <v>223</v>
      </c>
      <c r="BM201" s="209" t="s">
        <v>985</v>
      </c>
    </row>
    <row r="202" s="26" customFormat="true" ht="14.4" hidden="false" customHeight="true" outlineLevel="0" collapsed="false">
      <c r="A202" s="24"/>
      <c r="B202" s="196"/>
      <c r="C202" s="210" t="s">
        <v>415</v>
      </c>
      <c r="D202" s="210" t="s">
        <v>232</v>
      </c>
      <c r="E202" s="211" t="s">
        <v>986</v>
      </c>
      <c r="F202" s="212" t="s">
        <v>987</v>
      </c>
      <c r="G202" s="213" t="s">
        <v>171</v>
      </c>
      <c r="H202" s="214" t="n">
        <v>3</v>
      </c>
      <c r="I202" s="215"/>
      <c r="J202" s="216" t="n">
        <f aca="false">ROUND(I202*H202,2)</f>
        <v>0</v>
      </c>
      <c r="K202" s="217"/>
      <c r="L202" s="218"/>
      <c r="M202" s="219"/>
      <c r="N202" s="220" t="s">
        <v>43</v>
      </c>
      <c r="O202" s="67"/>
      <c r="P202" s="207" t="n">
        <f aca="false">O202*H202</f>
        <v>0</v>
      </c>
      <c r="Q202" s="207" t="n">
        <v>0.0014</v>
      </c>
      <c r="R202" s="207" t="n">
        <f aca="false">Q202*H202</f>
        <v>0.0042</v>
      </c>
      <c r="S202" s="207" t="n">
        <v>0</v>
      </c>
      <c r="T202" s="208" t="n">
        <f aca="false">S202*H202</f>
        <v>0</v>
      </c>
      <c r="U202" s="24"/>
      <c r="V202" s="24"/>
      <c r="W202" s="24"/>
      <c r="X202" s="24"/>
      <c r="Y202" s="24"/>
      <c r="Z202" s="24"/>
      <c r="AA202" s="24"/>
      <c r="AB202" s="24"/>
      <c r="AC202" s="24"/>
      <c r="AD202" s="24"/>
      <c r="AE202" s="24"/>
      <c r="AR202" s="209" t="s">
        <v>287</v>
      </c>
      <c r="AT202" s="209" t="s">
        <v>232</v>
      </c>
      <c r="AU202" s="209" t="s">
        <v>90</v>
      </c>
      <c r="AY202" s="3" t="s">
        <v>155</v>
      </c>
      <c r="BE202" s="125" t="n">
        <f aca="false">IF(N202="základná",J202,0)</f>
        <v>0</v>
      </c>
      <c r="BF202" s="125" t="n">
        <f aca="false">IF(N202="znížená",J202,0)</f>
        <v>0</v>
      </c>
      <c r="BG202" s="125" t="n">
        <f aca="false">IF(N202="zákl. prenesená",J202,0)</f>
        <v>0</v>
      </c>
      <c r="BH202" s="125" t="n">
        <f aca="false">IF(N202="zníž. prenesená",J202,0)</f>
        <v>0</v>
      </c>
      <c r="BI202" s="125" t="n">
        <f aca="false">IF(N202="nulová",J202,0)</f>
        <v>0</v>
      </c>
      <c r="BJ202" s="3" t="s">
        <v>90</v>
      </c>
      <c r="BK202" s="125" t="n">
        <f aca="false">ROUND(I202*H202,2)</f>
        <v>0</v>
      </c>
      <c r="BL202" s="3" t="s">
        <v>223</v>
      </c>
      <c r="BM202" s="209" t="s">
        <v>988</v>
      </c>
    </row>
    <row r="203" s="26" customFormat="true" ht="14.4" hidden="false" customHeight="true" outlineLevel="0" collapsed="false">
      <c r="A203" s="24"/>
      <c r="B203" s="196"/>
      <c r="C203" s="197" t="s">
        <v>419</v>
      </c>
      <c r="D203" s="197" t="s">
        <v>158</v>
      </c>
      <c r="E203" s="198" t="s">
        <v>989</v>
      </c>
      <c r="F203" s="199" t="s">
        <v>990</v>
      </c>
      <c r="G203" s="200" t="s">
        <v>171</v>
      </c>
      <c r="H203" s="201" t="n">
        <v>1</v>
      </c>
      <c r="I203" s="202"/>
      <c r="J203" s="203" t="n">
        <f aca="false">ROUND(I203*H203,2)</f>
        <v>0</v>
      </c>
      <c r="K203" s="204"/>
      <c r="L203" s="25"/>
      <c r="M203" s="205"/>
      <c r="N203" s="206" t="s">
        <v>43</v>
      </c>
      <c r="O203" s="67"/>
      <c r="P203" s="207" t="n">
        <f aca="false">O203*H203</f>
        <v>0</v>
      </c>
      <c r="Q203" s="207" t="n">
        <v>8E-005</v>
      </c>
      <c r="R203" s="207" t="n">
        <f aca="false">Q203*H203</f>
        <v>8E-005</v>
      </c>
      <c r="S203" s="207" t="n">
        <v>0</v>
      </c>
      <c r="T203" s="208" t="n">
        <f aca="false">S203*H203</f>
        <v>0</v>
      </c>
      <c r="U203" s="24"/>
      <c r="V203" s="24"/>
      <c r="W203" s="24"/>
      <c r="X203" s="24"/>
      <c r="Y203" s="24"/>
      <c r="Z203" s="24"/>
      <c r="AA203" s="24"/>
      <c r="AB203" s="24"/>
      <c r="AC203" s="24"/>
      <c r="AD203" s="24"/>
      <c r="AE203" s="24"/>
      <c r="AR203" s="209" t="s">
        <v>223</v>
      </c>
      <c r="AT203" s="209" t="s">
        <v>158</v>
      </c>
      <c r="AU203" s="209" t="s">
        <v>90</v>
      </c>
      <c r="AY203" s="3" t="s">
        <v>155</v>
      </c>
      <c r="BE203" s="125" t="n">
        <f aca="false">IF(N203="základná",J203,0)</f>
        <v>0</v>
      </c>
      <c r="BF203" s="125" t="n">
        <f aca="false">IF(N203="znížená",J203,0)</f>
        <v>0</v>
      </c>
      <c r="BG203" s="125" t="n">
        <f aca="false">IF(N203="zákl. prenesená",J203,0)</f>
        <v>0</v>
      </c>
      <c r="BH203" s="125" t="n">
        <f aca="false">IF(N203="zníž. prenesená",J203,0)</f>
        <v>0</v>
      </c>
      <c r="BI203" s="125" t="n">
        <f aca="false">IF(N203="nulová",J203,0)</f>
        <v>0</v>
      </c>
      <c r="BJ203" s="3" t="s">
        <v>90</v>
      </c>
      <c r="BK203" s="125" t="n">
        <f aca="false">ROUND(I203*H203,2)</f>
        <v>0</v>
      </c>
      <c r="BL203" s="3" t="s">
        <v>223</v>
      </c>
      <c r="BM203" s="209" t="s">
        <v>991</v>
      </c>
    </row>
    <row r="204" s="26" customFormat="true" ht="14.4" hidden="false" customHeight="true" outlineLevel="0" collapsed="false">
      <c r="A204" s="24"/>
      <c r="B204" s="196"/>
      <c r="C204" s="210" t="s">
        <v>423</v>
      </c>
      <c r="D204" s="210" t="s">
        <v>232</v>
      </c>
      <c r="E204" s="211" t="s">
        <v>992</v>
      </c>
      <c r="F204" s="212" t="s">
        <v>993</v>
      </c>
      <c r="G204" s="213" t="s">
        <v>171</v>
      </c>
      <c r="H204" s="214" t="n">
        <v>1</v>
      </c>
      <c r="I204" s="215"/>
      <c r="J204" s="216" t="n">
        <f aca="false">ROUND(I204*H204,2)</f>
        <v>0</v>
      </c>
      <c r="K204" s="217"/>
      <c r="L204" s="218"/>
      <c r="M204" s="219"/>
      <c r="N204" s="220" t="s">
        <v>43</v>
      </c>
      <c r="O204" s="67"/>
      <c r="P204" s="207" t="n">
        <f aca="false">O204*H204</f>
        <v>0</v>
      </c>
      <c r="Q204" s="207" t="n">
        <v>0</v>
      </c>
      <c r="R204" s="207" t="n">
        <f aca="false">Q204*H204</f>
        <v>0</v>
      </c>
      <c r="S204" s="207" t="n">
        <v>0</v>
      </c>
      <c r="T204" s="208" t="n">
        <f aca="false">S204*H204</f>
        <v>0</v>
      </c>
      <c r="U204" s="24"/>
      <c r="V204" s="24"/>
      <c r="W204" s="24"/>
      <c r="X204" s="24"/>
      <c r="Y204" s="24"/>
      <c r="Z204" s="24"/>
      <c r="AA204" s="24"/>
      <c r="AB204" s="24"/>
      <c r="AC204" s="24"/>
      <c r="AD204" s="24"/>
      <c r="AE204" s="24"/>
      <c r="AR204" s="209" t="s">
        <v>287</v>
      </c>
      <c r="AT204" s="209" t="s">
        <v>232</v>
      </c>
      <c r="AU204" s="209" t="s">
        <v>90</v>
      </c>
      <c r="AY204" s="3" t="s">
        <v>155</v>
      </c>
      <c r="BE204" s="125" t="n">
        <f aca="false">IF(N204="základná",J204,0)</f>
        <v>0</v>
      </c>
      <c r="BF204" s="125" t="n">
        <f aca="false">IF(N204="znížená",J204,0)</f>
        <v>0</v>
      </c>
      <c r="BG204" s="125" t="n">
        <f aca="false">IF(N204="zákl. prenesená",J204,0)</f>
        <v>0</v>
      </c>
      <c r="BH204" s="125" t="n">
        <f aca="false">IF(N204="zníž. prenesená",J204,0)</f>
        <v>0</v>
      </c>
      <c r="BI204" s="125" t="n">
        <f aca="false">IF(N204="nulová",J204,0)</f>
        <v>0</v>
      </c>
      <c r="BJ204" s="3" t="s">
        <v>90</v>
      </c>
      <c r="BK204" s="125" t="n">
        <f aca="false">ROUND(I204*H204,2)</f>
        <v>0</v>
      </c>
      <c r="BL204" s="3" t="s">
        <v>223</v>
      </c>
      <c r="BM204" s="209" t="s">
        <v>994</v>
      </c>
    </row>
    <row r="205" s="26" customFormat="true" ht="14.4" hidden="false" customHeight="true" outlineLevel="0" collapsed="false">
      <c r="A205" s="24"/>
      <c r="B205" s="196"/>
      <c r="C205" s="197" t="s">
        <v>427</v>
      </c>
      <c r="D205" s="197" t="s">
        <v>158</v>
      </c>
      <c r="E205" s="198" t="s">
        <v>995</v>
      </c>
      <c r="F205" s="199" t="s">
        <v>996</v>
      </c>
      <c r="G205" s="200" t="s">
        <v>171</v>
      </c>
      <c r="H205" s="201" t="n">
        <v>8</v>
      </c>
      <c r="I205" s="202"/>
      <c r="J205" s="203" t="n">
        <f aca="false">ROUND(I205*H205,2)</f>
        <v>0</v>
      </c>
      <c r="K205" s="204"/>
      <c r="L205" s="25"/>
      <c r="M205" s="205"/>
      <c r="N205" s="206" t="s">
        <v>43</v>
      </c>
      <c r="O205" s="67"/>
      <c r="P205" s="207" t="n">
        <f aca="false">O205*H205</f>
        <v>0</v>
      </c>
      <c r="Q205" s="207" t="n">
        <v>8E-005</v>
      </c>
      <c r="R205" s="207" t="n">
        <f aca="false">Q205*H205</f>
        <v>0.00064</v>
      </c>
      <c r="S205" s="207" t="n">
        <v>0</v>
      </c>
      <c r="T205" s="208" t="n">
        <f aca="false">S205*H205</f>
        <v>0</v>
      </c>
      <c r="U205" s="24"/>
      <c r="V205" s="24"/>
      <c r="W205" s="24"/>
      <c r="X205" s="24"/>
      <c r="Y205" s="24"/>
      <c r="Z205" s="24"/>
      <c r="AA205" s="24"/>
      <c r="AB205" s="24"/>
      <c r="AC205" s="24"/>
      <c r="AD205" s="24"/>
      <c r="AE205" s="24"/>
      <c r="AR205" s="209" t="s">
        <v>223</v>
      </c>
      <c r="AT205" s="209" t="s">
        <v>158</v>
      </c>
      <c r="AU205" s="209" t="s">
        <v>90</v>
      </c>
      <c r="AY205" s="3" t="s">
        <v>155</v>
      </c>
      <c r="BE205" s="125" t="n">
        <f aca="false">IF(N205="základná",J205,0)</f>
        <v>0</v>
      </c>
      <c r="BF205" s="125" t="n">
        <f aca="false">IF(N205="znížená",J205,0)</f>
        <v>0</v>
      </c>
      <c r="BG205" s="125" t="n">
        <f aca="false">IF(N205="zákl. prenesená",J205,0)</f>
        <v>0</v>
      </c>
      <c r="BH205" s="125" t="n">
        <f aca="false">IF(N205="zníž. prenesená",J205,0)</f>
        <v>0</v>
      </c>
      <c r="BI205" s="125" t="n">
        <f aca="false">IF(N205="nulová",J205,0)</f>
        <v>0</v>
      </c>
      <c r="BJ205" s="3" t="s">
        <v>90</v>
      </c>
      <c r="BK205" s="125" t="n">
        <f aca="false">ROUND(I205*H205,2)</f>
        <v>0</v>
      </c>
      <c r="BL205" s="3" t="s">
        <v>223</v>
      </c>
      <c r="BM205" s="209" t="s">
        <v>997</v>
      </c>
    </row>
    <row r="206" s="26" customFormat="true" ht="22.2" hidden="false" customHeight="true" outlineLevel="0" collapsed="false">
      <c r="A206" s="24"/>
      <c r="B206" s="196"/>
      <c r="C206" s="210" t="s">
        <v>431</v>
      </c>
      <c r="D206" s="210" t="s">
        <v>232</v>
      </c>
      <c r="E206" s="211" t="s">
        <v>998</v>
      </c>
      <c r="F206" s="212" t="s">
        <v>999</v>
      </c>
      <c r="G206" s="213" t="s">
        <v>171</v>
      </c>
      <c r="H206" s="214" t="n">
        <v>8</v>
      </c>
      <c r="I206" s="215"/>
      <c r="J206" s="216" t="n">
        <f aca="false">ROUND(I206*H206,2)</f>
        <v>0</v>
      </c>
      <c r="K206" s="217"/>
      <c r="L206" s="218"/>
      <c r="M206" s="219"/>
      <c r="N206" s="220" t="s">
        <v>43</v>
      </c>
      <c r="O206" s="67"/>
      <c r="P206" s="207" t="n">
        <f aca="false">O206*H206</f>
        <v>0</v>
      </c>
      <c r="Q206" s="207" t="n">
        <v>0.00011</v>
      </c>
      <c r="R206" s="207" t="n">
        <f aca="false">Q206*H206</f>
        <v>0.00088</v>
      </c>
      <c r="S206" s="207" t="n">
        <v>0</v>
      </c>
      <c r="T206" s="208" t="n">
        <f aca="false">S206*H206</f>
        <v>0</v>
      </c>
      <c r="U206" s="24"/>
      <c r="V206" s="24"/>
      <c r="W206" s="24"/>
      <c r="X206" s="24"/>
      <c r="Y206" s="24"/>
      <c r="Z206" s="24"/>
      <c r="AA206" s="24"/>
      <c r="AB206" s="24"/>
      <c r="AC206" s="24"/>
      <c r="AD206" s="24"/>
      <c r="AE206" s="24"/>
      <c r="AR206" s="209" t="s">
        <v>287</v>
      </c>
      <c r="AT206" s="209" t="s">
        <v>232</v>
      </c>
      <c r="AU206" s="209" t="s">
        <v>90</v>
      </c>
      <c r="AY206" s="3" t="s">
        <v>155</v>
      </c>
      <c r="BE206" s="125" t="n">
        <f aca="false">IF(N206="základná",J206,0)</f>
        <v>0</v>
      </c>
      <c r="BF206" s="125" t="n">
        <f aca="false">IF(N206="znížená",J206,0)</f>
        <v>0</v>
      </c>
      <c r="BG206" s="125" t="n">
        <f aca="false">IF(N206="zákl. prenesená",J206,0)</f>
        <v>0</v>
      </c>
      <c r="BH206" s="125" t="n">
        <f aca="false">IF(N206="zníž. prenesená",J206,0)</f>
        <v>0</v>
      </c>
      <c r="BI206" s="125" t="n">
        <f aca="false">IF(N206="nulová",J206,0)</f>
        <v>0</v>
      </c>
      <c r="BJ206" s="3" t="s">
        <v>90</v>
      </c>
      <c r="BK206" s="125" t="n">
        <f aca="false">ROUND(I206*H206,2)</f>
        <v>0</v>
      </c>
      <c r="BL206" s="3" t="s">
        <v>223</v>
      </c>
      <c r="BM206" s="209" t="s">
        <v>1000</v>
      </c>
    </row>
    <row r="207" s="26" customFormat="true" ht="22.2" hidden="false" customHeight="true" outlineLevel="0" collapsed="false">
      <c r="A207" s="24"/>
      <c r="B207" s="196"/>
      <c r="C207" s="197" t="s">
        <v>435</v>
      </c>
      <c r="D207" s="197" t="s">
        <v>158</v>
      </c>
      <c r="E207" s="198" t="s">
        <v>1001</v>
      </c>
      <c r="F207" s="199" t="s">
        <v>1002</v>
      </c>
      <c r="G207" s="200" t="s">
        <v>514</v>
      </c>
      <c r="H207" s="201" t="n">
        <v>4</v>
      </c>
      <c r="I207" s="202"/>
      <c r="J207" s="203" t="n">
        <f aca="false">ROUND(I207*H207,2)</f>
        <v>0</v>
      </c>
      <c r="K207" s="204"/>
      <c r="L207" s="25"/>
      <c r="M207" s="205"/>
      <c r="N207" s="206" t="s">
        <v>43</v>
      </c>
      <c r="O207" s="67"/>
      <c r="P207" s="207" t="n">
        <f aca="false">O207*H207</f>
        <v>0</v>
      </c>
      <c r="Q207" s="207" t="n">
        <v>0</v>
      </c>
      <c r="R207" s="207" t="n">
        <f aca="false">Q207*H207</f>
        <v>0</v>
      </c>
      <c r="S207" s="207" t="n">
        <v>0.0026</v>
      </c>
      <c r="T207" s="208" t="n">
        <f aca="false">S207*H207</f>
        <v>0.0104</v>
      </c>
      <c r="U207" s="24"/>
      <c r="V207" s="24"/>
      <c r="W207" s="24"/>
      <c r="X207" s="24"/>
      <c r="Y207" s="24"/>
      <c r="Z207" s="24"/>
      <c r="AA207" s="24"/>
      <c r="AB207" s="24"/>
      <c r="AC207" s="24"/>
      <c r="AD207" s="24"/>
      <c r="AE207" s="24"/>
      <c r="AR207" s="209" t="s">
        <v>223</v>
      </c>
      <c r="AT207" s="209" t="s">
        <v>158</v>
      </c>
      <c r="AU207" s="209" t="s">
        <v>90</v>
      </c>
      <c r="AY207" s="3" t="s">
        <v>155</v>
      </c>
      <c r="BE207" s="125" t="n">
        <f aca="false">IF(N207="základná",J207,0)</f>
        <v>0</v>
      </c>
      <c r="BF207" s="125" t="n">
        <f aca="false">IF(N207="znížená",J207,0)</f>
        <v>0</v>
      </c>
      <c r="BG207" s="125" t="n">
        <f aca="false">IF(N207="zákl. prenesená",J207,0)</f>
        <v>0</v>
      </c>
      <c r="BH207" s="125" t="n">
        <f aca="false">IF(N207="zníž. prenesená",J207,0)</f>
        <v>0</v>
      </c>
      <c r="BI207" s="125" t="n">
        <f aca="false">IF(N207="nulová",J207,0)</f>
        <v>0</v>
      </c>
      <c r="BJ207" s="3" t="s">
        <v>90</v>
      </c>
      <c r="BK207" s="125" t="n">
        <f aca="false">ROUND(I207*H207,2)</f>
        <v>0</v>
      </c>
      <c r="BL207" s="3" t="s">
        <v>223</v>
      </c>
      <c r="BM207" s="209" t="s">
        <v>1003</v>
      </c>
    </row>
    <row r="208" s="26" customFormat="true" ht="22.2" hidden="false" customHeight="true" outlineLevel="0" collapsed="false">
      <c r="A208" s="24"/>
      <c r="B208" s="196"/>
      <c r="C208" s="197" t="s">
        <v>439</v>
      </c>
      <c r="D208" s="197" t="s">
        <v>158</v>
      </c>
      <c r="E208" s="198" t="s">
        <v>1004</v>
      </c>
      <c r="F208" s="199" t="s">
        <v>1005</v>
      </c>
      <c r="G208" s="200" t="s">
        <v>171</v>
      </c>
      <c r="H208" s="201" t="n">
        <v>3</v>
      </c>
      <c r="I208" s="202"/>
      <c r="J208" s="203" t="n">
        <f aca="false">ROUND(I208*H208,2)</f>
        <v>0</v>
      </c>
      <c r="K208" s="204"/>
      <c r="L208" s="25"/>
      <c r="M208" s="205"/>
      <c r="N208" s="206" t="s">
        <v>43</v>
      </c>
      <c r="O208" s="67"/>
      <c r="P208" s="207" t="n">
        <f aca="false">O208*H208</f>
        <v>0</v>
      </c>
      <c r="Q208" s="207" t="n">
        <v>0.0001</v>
      </c>
      <c r="R208" s="207" t="n">
        <f aca="false">Q208*H208</f>
        <v>0.0003</v>
      </c>
      <c r="S208" s="207" t="n">
        <v>0</v>
      </c>
      <c r="T208" s="208" t="n">
        <f aca="false">S208*H208</f>
        <v>0</v>
      </c>
      <c r="U208" s="24"/>
      <c r="V208" s="24"/>
      <c r="W208" s="24"/>
      <c r="X208" s="24"/>
      <c r="Y208" s="24"/>
      <c r="Z208" s="24"/>
      <c r="AA208" s="24"/>
      <c r="AB208" s="24"/>
      <c r="AC208" s="24"/>
      <c r="AD208" s="24"/>
      <c r="AE208" s="24"/>
      <c r="AR208" s="209" t="s">
        <v>223</v>
      </c>
      <c r="AT208" s="209" t="s">
        <v>158</v>
      </c>
      <c r="AU208" s="209" t="s">
        <v>90</v>
      </c>
      <c r="AY208" s="3" t="s">
        <v>155</v>
      </c>
      <c r="BE208" s="125" t="n">
        <f aca="false">IF(N208="základná",J208,0)</f>
        <v>0</v>
      </c>
      <c r="BF208" s="125" t="n">
        <f aca="false">IF(N208="znížená",J208,0)</f>
        <v>0</v>
      </c>
      <c r="BG208" s="125" t="n">
        <f aca="false">IF(N208="zákl. prenesená",J208,0)</f>
        <v>0</v>
      </c>
      <c r="BH208" s="125" t="n">
        <f aca="false">IF(N208="zníž. prenesená",J208,0)</f>
        <v>0</v>
      </c>
      <c r="BI208" s="125" t="n">
        <f aca="false">IF(N208="nulová",J208,0)</f>
        <v>0</v>
      </c>
      <c r="BJ208" s="3" t="s">
        <v>90</v>
      </c>
      <c r="BK208" s="125" t="n">
        <f aca="false">ROUND(I208*H208,2)</f>
        <v>0</v>
      </c>
      <c r="BL208" s="3" t="s">
        <v>223</v>
      </c>
      <c r="BM208" s="209" t="s">
        <v>1006</v>
      </c>
    </row>
    <row r="209" s="26" customFormat="true" ht="14.4" hidden="false" customHeight="true" outlineLevel="0" collapsed="false">
      <c r="A209" s="24"/>
      <c r="B209" s="196"/>
      <c r="C209" s="210" t="s">
        <v>443</v>
      </c>
      <c r="D209" s="210" t="s">
        <v>232</v>
      </c>
      <c r="E209" s="211" t="s">
        <v>1007</v>
      </c>
      <c r="F209" s="212" t="s">
        <v>1008</v>
      </c>
      <c r="G209" s="213" t="s">
        <v>171</v>
      </c>
      <c r="H209" s="214" t="n">
        <v>3</v>
      </c>
      <c r="I209" s="215"/>
      <c r="J209" s="216" t="n">
        <f aca="false">ROUND(I209*H209,2)</f>
        <v>0</v>
      </c>
      <c r="K209" s="217"/>
      <c r="L209" s="218"/>
      <c r="M209" s="219"/>
      <c r="N209" s="220" t="s">
        <v>43</v>
      </c>
      <c r="O209" s="67"/>
      <c r="P209" s="207" t="n">
        <f aca="false">O209*H209</f>
        <v>0</v>
      </c>
      <c r="Q209" s="207" t="n">
        <v>0.002</v>
      </c>
      <c r="R209" s="207" t="n">
        <f aca="false">Q209*H209</f>
        <v>0.006</v>
      </c>
      <c r="S209" s="207" t="n">
        <v>0</v>
      </c>
      <c r="T209" s="208" t="n">
        <f aca="false">S209*H209</f>
        <v>0</v>
      </c>
      <c r="U209" s="24"/>
      <c r="V209" s="24"/>
      <c r="W209" s="24"/>
      <c r="X209" s="24"/>
      <c r="Y209" s="24"/>
      <c r="Z209" s="24"/>
      <c r="AA209" s="24"/>
      <c r="AB209" s="24"/>
      <c r="AC209" s="24"/>
      <c r="AD209" s="24"/>
      <c r="AE209" s="24"/>
      <c r="AR209" s="209" t="s">
        <v>287</v>
      </c>
      <c r="AT209" s="209" t="s">
        <v>232</v>
      </c>
      <c r="AU209" s="209" t="s">
        <v>90</v>
      </c>
      <c r="AY209" s="3" t="s">
        <v>155</v>
      </c>
      <c r="BE209" s="125" t="n">
        <f aca="false">IF(N209="základná",J209,0)</f>
        <v>0</v>
      </c>
      <c r="BF209" s="125" t="n">
        <f aca="false">IF(N209="znížená",J209,0)</f>
        <v>0</v>
      </c>
      <c r="BG209" s="125" t="n">
        <f aca="false">IF(N209="zákl. prenesená",J209,0)</f>
        <v>0</v>
      </c>
      <c r="BH209" s="125" t="n">
        <f aca="false">IF(N209="zníž. prenesená",J209,0)</f>
        <v>0</v>
      </c>
      <c r="BI209" s="125" t="n">
        <f aca="false">IF(N209="nulová",J209,0)</f>
        <v>0</v>
      </c>
      <c r="BJ209" s="3" t="s">
        <v>90</v>
      </c>
      <c r="BK209" s="125" t="n">
        <f aca="false">ROUND(I209*H209,2)</f>
        <v>0</v>
      </c>
      <c r="BL209" s="3" t="s">
        <v>223</v>
      </c>
      <c r="BM209" s="209" t="s">
        <v>1009</v>
      </c>
    </row>
    <row r="210" s="26" customFormat="true" ht="22.2" hidden="false" customHeight="true" outlineLevel="0" collapsed="false">
      <c r="A210" s="24"/>
      <c r="B210" s="196"/>
      <c r="C210" s="197" t="s">
        <v>447</v>
      </c>
      <c r="D210" s="197" t="s">
        <v>158</v>
      </c>
      <c r="E210" s="198" t="s">
        <v>1010</v>
      </c>
      <c r="F210" s="199" t="s">
        <v>1011</v>
      </c>
      <c r="G210" s="200" t="s">
        <v>171</v>
      </c>
      <c r="H210" s="201" t="n">
        <v>1</v>
      </c>
      <c r="I210" s="202"/>
      <c r="J210" s="203" t="n">
        <f aca="false">ROUND(I210*H210,2)</f>
        <v>0</v>
      </c>
      <c r="K210" s="204"/>
      <c r="L210" s="25"/>
      <c r="M210" s="205"/>
      <c r="N210" s="206" t="s">
        <v>43</v>
      </c>
      <c r="O210" s="67"/>
      <c r="P210" s="207" t="n">
        <f aca="false">O210*H210</f>
        <v>0</v>
      </c>
      <c r="Q210" s="207" t="n">
        <v>0</v>
      </c>
      <c r="R210" s="207" t="n">
        <f aca="false">Q210*H210</f>
        <v>0</v>
      </c>
      <c r="S210" s="207" t="n">
        <v>0.00225</v>
      </c>
      <c r="T210" s="208" t="n">
        <f aca="false">S210*H210</f>
        <v>0.00225</v>
      </c>
      <c r="U210" s="24"/>
      <c r="V210" s="24"/>
      <c r="W210" s="24"/>
      <c r="X210" s="24"/>
      <c r="Y210" s="24"/>
      <c r="Z210" s="24"/>
      <c r="AA210" s="24"/>
      <c r="AB210" s="24"/>
      <c r="AC210" s="24"/>
      <c r="AD210" s="24"/>
      <c r="AE210" s="24"/>
      <c r="AR210" s="209" t="s">
        <v>223</v>
      </c>
      <c r="AT210" s="209" t="s">
        <v>158</v>
      </c>
      <c r="AU210" s="209" t="s">
        <v>90</v>
      </c>
      <c r="AY210" s="3" t="s">
        <v>155</v>
      </c>
      <c r="BE210" s="125" t="n">
        <f aca="false">IF(N210="základná",J210,0)</f>
        <v>0</v>
      </c>
      <c r="BF210" s="125" t="n">
        <f aca="false">IF(N210="znížená",J210,0)</f>
        <v>0</v>
      </c>
      <c r="BG210" s="125" t="n">
        <f aca="false">IF(N210="zákl. prenesená",J210,0)</f>
        <v>0</v>
      </c>
      <c r="BH210" s="125" t="n">
        <f aca="false">IF(N210="zníž. prenesená",J210,0)</f>
        <v>0</v>
      </c>
      <c r="BI210" s="125" t="n">
        <f aca="false">IF(N210="nulová",J210,0)</f>
        <v>0</v>
      </c>
      <c r="BJ210" s="3" t="s">
        <v>90</v>
      </c>
      <c r="BK210" s="125" t="n">
        <f aca="false">ROUND(I210*H210,2)</f>
        <v>0</v>
      </c>
      <c r="BL210" s="3" t="s">
        <v>223</v>
      </c>
      <c r="BM210" s="209" t="s">
        <v>1012</v>
      </c>
    </row>
    <row r="211" s="26" customFormat="true" ht="19.8" hidden="false" customHeight="true" outlineLevel="0" collapsed="false">
      <c r="A211" s="24"/>
      <c r="B211" s="196"/>
      <c r="C211" s="197" t="s">
        <v>451</v>
      </c>
      <c r="D211" s="197" t="s">
        <v>158</v>
      </c>
      <c r="E211" s="198" t="s">
        <v>1013</v>
      </c>
      <c r="F211" s="199" t="s">
        <v>1014</v>
      </c>
      <c r="G211" s="200" t="s">
        <v>171</v>
      </c>
      <c r="H211" s="201" t="n">
        <v>1</v>
      </c>
      <c r="I211" s="202"/>
      <c r="J211" s="203" t="n">
        <f aca="false">ROUND(I211*H211,2)</f>
        <v>0</v>
      </c>
      <c r="K211" s="204"/>
      <c r="L211" s="25"/>
      <c r="M211" s="205"/>
      <c r="N211" s="206" t="s">
        <v>43</v>
      </c>
      <c r="O211" s="67"/>
      <c r="P211" s="207" t="n">
        <f aca="false">O211*H211</f>
        <v>0</v>
      </c>
      <c r="Q211" s="207" t="n">
        <v>0</v>
      </c>
      <c r="R211" s="207" t="n">
        <f aca="false">Q211*H211</f>
        <v>0</v>
      </c>
      <c r="S211" s="207" t="n">
        <v>0</v>
      </c>
      <c r="T211" s="208" t="n">
        <f aca="false">S211*H211</f>
        <v>0</v>
      </c>
      <c r="U211" s="24"/>
      <c r="V211" s="24"/>
      <c r="W211" s="24"/>
      <c r="X211" s="24"/>
      <c r="Y211" s="24"/>
      <c r="Z211" s="24"/>
      <c r="AA211" s="24"/>
      <c r="AB211" s="24"/>
      <c r="AC211" s="24"/>
      <c r="AD211" s="24"/>
      <c r="AE211" s="24"/>
      <c r="AR211" s="209" t="s">
        <v>223</v>
      </c>
      <c r="AT211" s="209" t="s">
        <v>158</v>
      </c>
      <c r="AU211" s="209" t="s">
        <v>90</v>
      </c>
      <c r="AY211" s="3" t="s">
        <v>155</v>
      </c>
      <c r="BE211" s="125" t="n">
        <f aca="false">IF(N211="základná",J211,0)</f>
        <v>0</v>
      </c>
      <c r="BF211" s="125" t="n">
        <f aca="false">IF(N211="znížená",J211,0)</f>
        <v>0</v>
      </c>
      <c r="BG211" s="125" t="n">
        <f aca="false">IF(N211="zákl. prenesená",J211,0)</f>
        <v>0</v>
      </c>
      <c r="BH211" s="125" t="n">
        <f aca="false">IF(N211="zníž. prenesená",J211,0)</f>
        <v>0</v>
      </c>
      <c r="BI211" s="125" t="n">
        <f aca="false">IF(N211="nulová",J211,0)</f>
        <v>0</v>
      </c>
      <c r="BJ211" s="3" t="s">
        <v>90</v>
      </c>
      <c r="BK211" s="125" t="n">
        <f aca="false">ROUND(I211*H211,2)</f>
        <v>0</v>
      </c>
      <c r="BL211" s="3" t="s">
        <v>223</v>
      </c>
      <c r="BM211" s="209" t="s">
        <v>1015</v>
      </c>
    </row>
    <row r="212" s="26" customFormat="true" ht="14.4" hidden="false" customHeight="true" outlineLevel="0" collapsed="false">
      <c r="A212" s="24"/>
      <c r="B212" s="196"/>
      <c r="C212" s="210" t="s">
        <v>455</v>
      </c>
      <c r="D212" s="210" t="s">
        <v>232</v>
      </c>
      <c r="E212" s="211" t="s">
        <v>1016</v>
      </c>
      <c r="F212" s="212" t="s">
        <v>1017</v>
      </c>
      <c r="G212" s="213" t="s">
        <v>171</v>
      </c>
      <c r="H212" s="214" t="n">
        <v>1</v>
      </c>
      <c r="I212" s="215"/>
      <c r="J212" s="216" t="n">
        <f aca="false">ROUND(I212*H212,2)</f>
        <v>0</v>
      </c>
      <c r="K212" s="217"/>
      <c r="L212" s="218"/>
      <c r="M212" s="219"/>
      <c r="N212" s="220" t="s">
        <v>43</v>
      </c>
      <c r="O212" s="67"/>
      <c r="P212" s="207" t="n">
        <f aca="false">O212*H212</f>
        <v>0</v>
      </c>
      <c r="Q212" s="207" t="n">
        <v>0.0014</v>
      </c>
      <c r="R212" s="207" t="n">
        <f aca="false">Q212*H212</f>
        <v>0.0014</v>
      </c>
      <c r="S212" s="207" t="n">
        <v>0</v>
      </c>
      <c r="T212" s="208" t="n">
        <f aca="false">S212*H212</f>
        <v>0</v>
      </c>
      <c r="U212" s="24"/>
      <c r="V212" s="24"/>
      <c r="W212" s="24"/>
      <c r="X212" s="24"/>
      <c r="Y212" s="24"/>
      <c r="Z212" s="24"/>
      <c r="AA212" s="24"/>
      <c r="AB212" s="24"/>
      <c r="AC212" s="24"/>
      <c r="AD212" s="24"/>
      <c r="AE212" s="24"/>
      <c r="AR212" s="209" t="s">
        <v>287</v>
      </c>
      <c r="AT212" s="209" t="s">
        <v>232</v>
      </c>
      <c r="AU212" s="209" t="s">
        <v>90</v>
      </c>
      <c r="AY212" s="3" t="s">
        <v>155</v>
      </c>
      <c r="BE212" s="125" t="n">
        <f aca="false">IF(N212="základná",J212,0)</f>
        <v>0</v>
      </c>
      <c r="BF212" s="125" t="n">
        <f aca="false">IF(N212="znížená",J212,0)</f>
        <v>0</v>
      </c>
      <c r="BG212" s="125" t="n">
        <f aca="false">IF(N212="zákl. prenesená",J212,0)</f>
        <v>0</v>
      </c>
      <c r="BH212" s="125" t="n">
        <f aca="false">IF(N212="zníž. prenesená",J212,0)</f>
        <v>0</v>
      </c>
      <c r="BI212" s="125" t="n">
        <f aca="false">IF(N212="nulová",J212,0)</f>
        <v>0</v>
      </c>
      <c r="BJ212" s="3" t="s">
        <v>90</v>
      </c>
      <c r="BK212" s="125" t="n">
        <f aca="false">ROUND(I212*H212,2)</f>
        <v>0</v>
      </c>
      <c r="BL212" s="3" t="s">
        <v>223</v>
      </c>
      <c r="BM212" s="209" t="s">
        <v>1018</v>
      </c>
    </row>
    <row r="213" s="26" customFormat="true" ht="34.8" hidden="false" customHeight="true" outlineLevel="0" collapsed="false">
      <c r="A213" s="24"/>
      <c r="B213" s="196"/>
      <c r="C213" s="197" t="s">
        <v>461</v>
      </c>
      <c r="D213" s="197" t="s">
        <v>158</v>
      </c>
      <c r="E213" s="198" t="s">
        <v>1019</v>
      </c>
      <c r="F213" s="199" t="s">
        <v>1020</v>
      </c>
      <c r="G213" s="200" t="s">
        <v>171</v>
      </c>
      <c r="H213" s="201" t="n">
        <v>4</v>
      </c>
      <c r="I213" s="202"/>
      <c r="J213" s="203" t="n">
        <f aca="false">ROUND(I213*H213,2)</f>
        <v>0</v>
      </c>
      <c r="K213" s="204"/>
      <c r="L213" s="25"/>
      <c r="M213" s="205"/>
      <c r="N213" s="206" t="s">
        <v>43</v>
      </c>
      <c r="O213" s="67"/>
      <c r="P213" s="207" t="n">
        <f aca="false">O213*H213</f>
        <v>0</v>
      </c>
      <c r="Q213" s="207" t="n">
        <v>0</v>
      </c>
      <c r="R213" s="207" t="n">
        <f aca="false">Q213*H213</f>
        <v>0</v>
      </c>
      <c r="S213" s="207" t="n">
        <v>0.00085</v>
      </c>
      <c r="T213" s="208" t="n">
        <f aca="false">S213*H213</f>
        <v>0.0034</v>
      </c>
      <c r="U213" s="24"/>
      <c r="V213" s="24"/>
      <c r="W213" s="24"/>
      <c r="X213" s="24"/>
      <c r="Y213" s="24"/>
      <c r="Z213" s="24"/>
      <c r="AA213" s="24"/>
      <c r="AB213" s="24"/>
      <c r="AC213" s="24"/>
      <c r="AD213" s="24"/>
      <c r="AE213" s="24"/>
      <c r="AR213" s="209" t="s">
        <v>223</v>
      </c>
      <c r="AT213" s="209" t="s">
        <v>158</v>
      </c>
      <c r="AU213" s="209" t="s">
        <v>90</v>
      </c>
      <c r="AY213" s="3" t="s">
        <v>155</v>
      </c>
      <c r="BE213" s="125" t="n">
        <f aca="false">IF(N213="základná",J213,0)</f>
        <v>0</v>
      </c>
      <c r="BF213" s="125" t="n">
        <f aca="false">IF(N213="znížená",J213,0)</f>
        <v>0</v>
      </c>
      <c r="BG213" s="125" t="n">
        <f aca="false">IF(N213="zákl. prenesená",J213,0)</f>
        <v>0</v>
      </c>
      <c r="BH213" s="125" t="n">
        <f aca="false">IF(N213="zníž. prenesená",J213,0)</f>
        <v>0</v>
      </c>
      <c r="BI213" s="125" t="n">
        <f aca="false">IF(N213="nulová",J213,0)</f>
        <v>0</v>
      </c>
      <c r="BJ213" s="3" t="s">
        <v>90</v>
      </c>
      <c r="BK213" s="125" t="n">
        <f aca="false">ROUND(I213*H213,2)</f>
        <v>0</v>
      </c>
      <c r="BL213" s="3" t="s">
        <v>223</v>
      </c>
      <c r="BM213" s="209" t="s">
        <v>1021</v>
      </c>
    </row>
    <row r="214" s="26" customFormat="true" ht="22.2" hidden="false" customHeight="true" outlineLevel="0" collapsed="false">
      <c r="A214" s="24"/>
      <c r="B214" s="196"/>
      <c r="C214" s="197" t="s">
        <v>465</v>
      </c>
      <c r="D214" s="197" t="s">
        <v>158</v>
      </c>
      <c r="E214" s="198" t="s">
        <v>1022</v>
      </c>
      <c r="F214" s="199" t="s">
        <v>1023</v>
      </c>
      <c r="G214" s="200" t="s">
        <v>171</v>
      </c>
      <c r="H214" s="201" t="n">
        <v>4</v>
      </c>
      <c r="I214" s="202"/>
      <c r="J214" s="203" t="n">
        <f aca="false">ROUND(I214*H214,2)</f>
        <v>0</v>
      </c>
      <c r="K214" s="204"/>
      <c r="L214" s="25"/>
      <c r="M214" s="205"/>
      <c r="N214" s="206" t="s">
        <v>43</v>
      </c>
      <c r="O214" s="67"/>
      <c r="P214" s="207" t="n">
        <f aca="false">O214*H214</f>
        <v>0</v>
      </c>
      <c r="Q214" s="207" t="n">
        <v>0</v>
      </c>
      <c r="R214" s="207" t="n">
        <f aca="false">Q214*H214</f>
        <v>0</v>
      </c>
      <c r="S214" s="207" t="n">
        <v>0</v>
      </c>
      <c r="T214" s="208" t="n">
        <f aca="false">S214*H214</f>
        <v>0</v>
      </c>
      <c r="U214" s="24"/>
      <c r="V214" s="24"/>
      <c r="W214" s="24"/>
      <c r="X214" s="24"/>
      <c r="Y214" s="24"/>
      <c r="Z214" s="24"/>
      <c r="AA214" s="24"/>
      <c r="AB214" s="24"/>
      <c r="AC214" s="24"/>
      <c r="AD214" s="24"/>
      <c r="AE214" s="24"/>
      <c r="AR214" s="209" t="s">
        <v>223</v>
      </c>
      <c r="AT214" s="209" t="s">
        <v>158</v>
      </c>
      <c r="AU214" s="209" t="s">
        <v>90</v>
      </c>
      <c r="AY214" s="3" t="s">
        <v>155</v>
      </c>
      <c r="BE214" s="125" t="n">
        <f aca="false">IF(N214="základná",J214,0)</f>
        <v>0</v>
      </c>
      <c r="BF214" s="125" t="n">
        <f aca="false">IF(N214="znížená",J214,0)</f>
        <v>0</v>
      </c>
      <c r="BG214" s="125" t="n">
        <f aca="false">IF(N214="zákl. prenesená",J214,0)</f>
        <v>0</v>
      </c>
      <c r="BH214" s="125" t="n">
        <f aca="false">IF(N214="zníž. prenesená",J214,0)</f>
        <v>0</v>
      </c>
      <c r="BI214" s="125" t="n">
        <f aca="false">IF(N214="nulová",J214,0)</f>
        <v>0</v>
      </c>
      <c r="BJ214" s="3" t="s">
        <v>90</v>
      </c>
      <c r="BK214" s="125" t="n">
        <f aca="false">ROUND(I214*H214,2)</f>
        <v>0</v>
      </c>
      <c r="BL214" s="3" t="s">
        <v>223</v>
      </c>
      <c r="BM214" s="209" t="s">
        <v>1024</v>
      </c>
    </row>
    <row r="215" s="26" customFormat="true" ht="14.4" hidden="false" customHeight="true" outlineLevel="0" collapsed="false">
      <c r="A215" s="24"/>
      <c r="B215" s="196"/>
      <c r="C215" s="210" t="s">
        <v>469</v>
      </c>
      <c r="D215" s="210" t="s">
        <v>232</v>
      </c>
      <c r="E215" s="211" t="s">
        <v>1025</v>
      </c>
      <c r="F215" s="212" t="s">
        <v>1026</v>
      </c>
      <c r="G215" s="213" t="s">
        <v>171</v>
      </c>
      <c r="H215" s="214" t="n">
        <v>4</v>
      </c>
      <c r="I215" s="215"/>
      <c r="J215" s="216" t="n">
        <f aca="false">ROUND(I215*H215,2)</f>
        <v>0</v>
      </c>
      <c r="K215" s="217"/>
      <c r="L215" s="218"/>
      <c r="M215" s="219"/>
      <c r="N215" s="220" t="s">
        <v>43</v>
      </c>
      <c r="O215" s="67"/>
      <c r="P215" s="207" t="n">
        <f aca="false">O215*H215</f>
        <v>0</v>
      </c>
      <c r="Q215" s="207" t="n">
        <v>0.00033</v>
      </c>
      <c r="R215" s="207" t="n">
        <f aca="false">Q215*H215</f>
        <v>0.00132</v>
      </c>
      <c r="S215" s="207" t="n">
        <v>0</v>
      </c>
      <c r="T215" s="208" t="n">
        <f aca="false">S215*H215</f>
        <v>0</v>
      </c>
      <c r="U215" s="24"/>
      <c r="V215" s="24"/>
      <c r="W215" s="24"/>
      <c r="X215" s="24"/>
      <c r="Y215" s="24"/>
      <c r="Z215" s="24"/>
      <c r="AA215" s="24"/>
      <c r="AB215" s="24"/>
      <c r="AC215" s="24"/>
      <c r="AD215" s="24"/>
      <c r="AE215" s="24"/>
      <c r="AR215" s="209" t="s">
        <v>287</v>
      </c>
      <c r="AT215" s="209" t="s">
        <v>232</v>
      </c>
      <c r="AU215" s="209" t="s">
        <v>90</v>
      </c>
      <c r="AY215" s="3" t="s">
        <v>155</v>
      </c>
      <c r="BE215" s="125" t="n">
        <f aca="false">IF(N215="základná",J215,0)</f>
        <v>0</v>
      </c>
      <c r="BF215" s="125" t="n">
        <f aca="false">IF(N215="znížená",J215,0)</f>
        <v>0</v>
      </c>
      <c r="BG215" s="125" t="n">
        <f aca="false">IF(N215="zákl. prenesená",J215,0)</f>
        <v>0</v>
      </c>
      <c r="BH215" s="125" t="n">
        <f aca="false">IF(N215="zníž. prenesená",J215,0)</f>
        <v>0</v>
      </c>
      <c r="BI215" s="125" t="n">
        <f aca="false">IF(N215="nulová",J215,0)</f>
        <v>0</v>
      </c>
      <c r="BJ215" s="3" t="s">
        <v>90</v>
      </c>
      <c r="BK215" s="125" t="n">
        <f aca="false">ROUND(I215*H215,2)</f>
        <v>0</v>
      </c>
      <c r="BL215" s="3" t="s">
        <v>223</v>
      </c>
      <c r="BM215" s="209" t="s">
        <v>1027</v>
      </c>
    </row>
    <row r="216" s="26" customFormat="true" ht="22.2" hidden="false" customHeight="true" outlineLevel="0" collapsed="false">
      <c r="A216" s="24"/>
      <c r="B216" s="196"/>
      <c r="C216" s="197" t="s">
        <v>475</v>
      </c>
      <c r="D216" s="197" t="s">
        <v>158</v>
      </c>
      <c r="E216" s="198" t="s">
        <v>1028</v>
      </c>
      <c r="F216" s="199" t="s">
        <v>1029</v>
      </c>
      <c r="G216" s="200" t="s">
        <v>171</v>
      </c>
      <c r="H216" s="201" t="n">
        <v>1</v>
      </c>
      <c r="I216" s="202"/>
      <c r="J216" s="203" t="n">
        <f aca="false">ROUND(I216*H216,2)</f>
        <v>0</v>
      </c>
      <c r="K216" s="204"/>
      <c r="L216" s="25"/>
      <c r="M216" s="205"/>
      <c r="N216" s="206" t="s">
        <v>43</v>
      </c>
      <c r="O216" s="67"/>
      <c r="P216" s="207" t="n">
        <f aca="false">O216*H216</f>
        <v>0</v>
      </c>
      <c r="Q216" s="207" t="n">
        <v>0</v>
      </c>
      <c r="R216" s="207" t="n">
        <f aca="false">Q216*H216</f>
        <v>0</v>
      </c>
      <c r="S216" s="207" t="n">
        <v>0</v>
      </c>
      <c r="T216" s="208" t="n">
        <f aca="false">S216*H216</f>
        <v>0</v>
      </c>
      <c r="U216" s="24"/>
      <c r="V216" s="24"/>
      <c r="W216" s="24"/>
      <c r="X216" s="24"/>
      <c r="Y216" s="24"/>
      <c r="Z216" s="24"/>
      <c r="AA216" s="24"/>
      <c r="AB216" s="24"/>
      <c r="AC216" s="24"/>
      <c r="AD216" s="24"/>
      <c r="AE216" s="24"/>
      <c r="AR216" s="209" t="s">
        <v>223</v>
      </c>
      <c r="AT216" s="209" t="s">
        <v>158</v>
      </c>
      <c r="AU216" s="209" t="s">
        <v>90</v>
      </c>
      <c r="AY216" s="3" t="s">
        <v>155</v>
      </c>
      <c r="BE216" s="125" t="n">
        <f aca="false">IF(N216="základná",J216,0)</f>
        <v>0</v>
      </c>
      <c r="BF216" s="125" t="n">
        <f aca="false">IF(N216="znížená",J216,0)</f>
        <v>0</v>
      </c>
      <c r="BG216" s="125" t="n">
        <f aca="false">IF(N216="zákl. prenesená",J216,0)</f>
        <v>0</v>
      </c>
      <c r="BH216" s="125" t="n">
        <f aca="false">IF(N216="zníž. prenesená",J216,0)</f>
        <v>0</v>
      </c>
      <c r="BI216" s="125" t="n">
        <f aca="false">IF(N216="nulová",J216,0)</f>
        <v>0</v>
      </c>
      <c r="BJ216" s="3" t="s">
        <v>90</v>
      </c>
      <c r="BK216" s="125" t="n">
        <f aca="false">ROUND(I216*H216,2)</f>
        <v>0</v>
      </c>
      <c r="BL216" s="3" t="s">
        <v>223</v>
      </c>
      <c r="BM216" s="209" t="s">
        <v>1030</v>
      </c>
    </row>
    <row r="217" s="26" customFormat="true" ht="14.4" hidden="false" customHeight="true" outlineLevel="0" collapsed="false">
      <c r="A217" s="24"/>
      <c r="B217" s="196"/>
      <c r="C217" s="210" t="s">
        <v>479</v>
      </c>
      <c r="D217" s="210" t="s">
        <v>232</v>
      </c>
      <c r="E217" s="211" t="s">
        <v>1031</v>
      </c>
      <c r="F217" s="212" t="s">
        <v>1032</v>
      </c>
      <c r="G217" s="213" t="s">
        <v>171</v>
      </c>
      <c r="H217" s="214" t="n">
        <v>1</v>
      </c>
      <c r="I217" s="215"/>
      <c r="J217" s="216" t="n">
        <f aca="false">ROUND(I217*H217,2)</f>
        <v>0</v>
      </c>
      <c r="K217" s="217"/>
      <c r="L217" s="218"/>
      <c r="M217" s="219"/>
      <c r="N217" s="220" t="s">
        <v>43</v>
      </c>
      <c r="O217" s="67"/>
      <c r="P217" s="207" t="n">
        <f aca="false">O217*H217</f>
        <v>0</v>
      </c>
      <c r="Q217" s="207" t="n">
        <v>0.00026</v>
      </c>
      <c r="R217" s="207" t="n">
        <f aca="false">Q217*H217</f>
        <v>0.00026</v>
      </c>
      <c r="S217" s="207" t="n">
        <v>0</v>
      </c>
      <c r="T217" s="208" t="n">
        <f aca="false">S217*H217</f>
        <v>0</v>
      </c>
      <c r="U217" s="24"/>
      <c r="V217" s="24"/>
      <c r="W217" s="24"/>
      <c r="X217" s="24"/>
      <c r="Y217" s="24"/>
      <c r="Z217" s="24"/>
      <c r="AA217" s="24"/>
      <c r="AB217" s="24"/>
      <c r="AC217" s="24"/>
      <c r="AD217" s="24"/>
      <c r="AE217" s="24"/>
      <c r="AR217" s="209" t="s">
        <v>287</v>
      </c>
      <c r="AT217" s="209" t="s">
        <v>232</v>
      </c>
      <c r="AU217" s="209" t="s">
        <v>90</v>
      </c>
      <c r="AY217" s="3" t="s">
        <v>155</v>
      </c>
      <c r="BE217" s="125" t="n">
        <f aca="false">IF(N217="základná",J217,0)</f>
        <v>0</v>
      </c>
      <c r="BF217" s="125" t="n">
        <f aca="false">IF(N217="znížená",J217,0)</f>
        <v>0</v>
      </c>
      <c r="BG217" s="125" t="n">
        <f aca="false">IF(N217="zákl. prenesená",J217,0)</f>
        <v>0</v>
      </c>
      <c r="BH217" s="125" t="n">
        <f aca="false">IF(N217="zníž. prenesená",J217,0)</f>
        <v>0</v>
      </c>
      <c r="BI217" s="125" t="n">
        <f aca="false">IF(N217="nulová",J217,0)</f>
        <v>0</v>
      </c>
      <c r="BJ217" s="3" t="s">
        <v>90</v>
      </c>
      <c r="BK217" s="125" t="n">
        <f aca="false">ROUND(I217*H217,2)</f>
        <v>0</v>
      </c>
      <c r="BL217" s="3" t="s">
        <v>223</v>
      </c>
      <c r="BM217" s="209" t="s">
        <v>1033</v>
      </c>
    </row>
    <row r="218" s="26" customFormat="true" ht="22.2" hidden="false" customHeight="true" outlineLevel="0" collapsed="false">
      <c r="A218" s="24"/>
      <c r="B218" s="196"/>
      <c r="C218" s="197" t="s">
        <v>483</v>
      </c>
      <c r="D218" s="197" t="s">
        <v>158</v>
      </c>
      <c r="E218" s="198" t="s">
        <v>1034</v>
      </c>
      <c r="F218" s="199" t="s">
        <v>1035</v>
      </c>
      <c r="G218" s="200" t="s">
        <v>393</v>
      </c>
      <c r="H218" s="221"/>
      <c r="I218" s="202"/>
      <c r="J218" s="203" t="n">
        <f aca="false">ROUND(I218*H218,2)</f>
        <v>0</v>
      </c>
      <c r="K218" s="204"/>
      <c r="L218" s="25"/>
      <c r="M218" s="205"/>
      <c r="N218" s="206" t="s">
        <v>43</v>
      </c>
      <c r="O218" s="67"/>
      <c r="P218" s="207" t="n">
        <f aca="false">O218*H218</f>
        <v>0</v>
      </c>
      <c r="Q218" s="207" t="n">
        <v>0</v>
      </c>
      <c r="R218" s="207" t="n">
        <f aca="false">Q218*H218</f>
        <v>0</v>
      </c>
      <c r="S218" s="207" t="n">
        <v>0</v>
      </c>
      <c r="T218" s="208" t="n">
        <f aca="false">S218*H218</f>
        <v>0</v>
      </c>
      <c r="U218" s="24"/>
      <c r="V218" s="24"/>
      <c r="W218" s="24"/>
      <c r="X218" s="24"/>
      <c r="Y218" s="24"/>
      <c r="Z218" s="24"/>
      <c r="AA218" s="24"/>
      <c r="AB218" s="24"/>
      <c r="AC218" s="24"/>
      <c r="AD218" s="24"/>
      <c r="AE218" s="24"/>
      <c r="AR218" s="209" t="s">
        <v>223</v>
      </c>
      <c r="AT218" s="209" t="s">
        <v>158</v>
      </c>
      <c r="AU218" s="209" t="s">
        <v>90</v>
      </c>
      <c r="AY218" s="3" t="s">
        <v>155</v>
      </c>
      <c r="BE218" s="125" t="n">
        <f aca="false">IF(N218="základná",J218,0)</f>
        <v>0</v>
      </c>
      <c r="BF218" s="125" t="n">
        <f aca="false">IF(N218="znížená",J218,0)</f>
        <v>0</v>
      </c>
      <c r="BG218" s="125" t="n">
        <f aca="false">IF(N218="zákl. prenesená",J218,0)</f>
        <v>0</v>
      </c>
      <c r="BH218" s="125" t="n">
        <f aca="false">IF(N218="zníž. prenesená",J218,0)</f>
        <v>0</v>
      </c>
      <c r="BI218" s="125" t="n">
        <f aca="false">IF(N218="nulová",J218,0)</f>
        <v>0</v>
      </c>
      <c r="BJ218" s="3" t="s">
        <v>90</v>
      </c>
      <c r="BK218" s="125" t="n">
        <f aca="false">ROUND(I218*H218,2)</f>
        <v>0</v>
      </c>
      <c r="BL218" s="3" t="s">
        <v>223</v>
      </c>
      <c r="BM218" s="209" t="s">
        <v>1036</v>
      </c>
    </row>
    <row r="219" s="182" customFormat="true" ht="22.8" hidden="false" customHeight="true" outlineLevel="0" collapsed="false">
      <c r="B219" s="183"/>
      <c r="D219" s="184" t="s">
        <v>76</v>
      </c>
      <c r="E219" s="194" t="s">
        <v>662</v>
      </c>
      <c r="F219" s="194" t="s">
        <v>663</v>
      </c>
      <c r="I219" s="186"/>
      <c r="J219" s="195" t="n">
        <f aca="false">BK219</f>
        <v>0</v>
      </c>
      <c r="L219" s="183"/>
      <c r="M219" s="188"/>
      <c r="N219" s="189"/>
      <c r="O219" s="189"/>
      <c r="P219" s="190" t="n">
        <f aca="false">SUM(P220:P222)</f>
        <v>0</v>
      </c>
      <c r="Q219" s="189"/>
      <c r="R219" s="190" t="n">
        <f aca="false">SUM(R220:R222)</f>
        <v>0.0054</v>
      </c>
      <c r="S219" s="189"/>
      <c r="T219" s="191" t="n">
        <f aca="false">SUM(T220:T222)</f>
        <v>0</v>
      </c>
      <c r="AR219" s="184" t="s">
        <v>90</v>
      </c>
      <c r="AT219" s="192" t="s">
        <v>76</v>
      </c>
      <c r="AU219" s="192" t="s">
        <v>84</v>
      </c>
      <c r="AY219" s="184" t="s">
        <v>155</v>
      </c>
      <c r="BK219" s="193" t="n">
        <f aca="false">SUM(BK220:BK222)</f>
        <v>0</v>
      </c>
    </row>
    <row r="220" s="26" customFormat="true" ht="22.2" hidden="false" customHeight="true" outlineLevel="0" collapsed="false">
      <c r="A220" s="24"/>
      <c r="B220" s="196"/>
      <c r="C220" s="197" t="s">
        <v>487</v>
      </c>
      <c r="D220" s="197" t="s">
        <v>158</v>
      </c>
      <c r="E220" s="198" t="s">
        <v>1037</v>
      </c>
      <c r="F220" s="199" t="s">
        <v>1038</v>
      </c>
      <c r="G220" s="200" t="s">
        <v>235</v>
      </c>
      <c r="H220" s="201" t="n">
        <v>5</v>
      </c>
      <c r="I220" s="202"/>
      <c r="J220" s="203" t="n">
        <f aca="false">ROUND(I220*H220,2)</f>
        <v>0</v>
      </c>
      <c r="K220" s="204"/>
      <c r="L220" s="25"/>
      <c r="M220" s="205"/>
      <c r="N220" s="206" t="s">
        <v>43</v>
      </c>
      <c r="O220" s="67"/>
      <c r="P220" s="207" t="n">
        <f aca="false">O220*H220</f>
        <v>0</v>
      </c>
      <c r="Q220" s="207" t="n">
        <v>8E-005</v>
      </c>
      <c r="R220" s="207" t="n">
        <f aca="false">Q220*H220</f>
        <v>0.0004</v>
      </c>
      <c r="S220" s="207" t="n">
        <v>0</v>
      </c>
      <c r="T220" s="208" t="n">
        <f aca="false">S220*H220</f>
        <v>0</v>
      </c>
      <c r="U220" s="24"/>
      <c r="V220" s="24"/>
      <c r="W220" s="24"/>
      <c r="X220" s="24"/>
      <c r="Y220" s="24"/>
      <c r="Z220" s="24"/>
      <c r="AA220" s="24"/>
      <c r="AB220" s="24"/>
      <c r="AC220" s="24"/>
      <c r="AD220" s="24"/>
      <c r="AE220" s="24"/>
      <c r="AR220" s="209" t="s">
        <v>223</v>
      </c>
      <c r="AT220" s="209" t="s">
        <v>158</v>
      </c>
      <c r="AU220" s="209" t="s">
        <v>90</v>
      </c>
      <c r="AY220" s="3" t="s">
        <v>155</v>
      </c>
      <c r="BE220" s="125" t="n">
        <f aca="false">IF(N220="základná",J220,0)</f>
        <v>0</v>
      </c>
      <c r="BF220" s="125" t="n">
        <f aca="false">IF(N220="znížená",J220,0)</f>
        <v>0</v>
      </c>
      <c r="BG220" s="125" t="n">
        <f aca="false">IF(N220="zákl. prenesená",J220,0)</f>
        <v>0</v>
      </c>
      <c r="BH220" s="125" t="n">
        <f aca="false">IF(N220="zníž. prenesená",J220,0)</f>
        <v>0</v>
      </c>
      <c r="BI220" s="125" t="n">
        <f aca="false">IF(N220="nulová",J220,0)</f>
        <v>0</v>
      </c>
      <c r="BJ220" s="3" t="s">
        <v>90</v>
      </c>
      <c r="BK220" s="125" t="n">
        <f aca="false">ROUND(I220*H220,2)</f>
        <v>0</v>
      </c>
      <c r="BL220" s="3" t="s">
        <v>223</v>
      </c>
      <c r="BM220" s="209" t="s">
        <v>1039</v>
      </c>
    </row>
    <row r="221" s="26" customFormat="true" ht="45" hidden="false" customHeight="true" outlineLevel="0" collapsed="false">
      <c r="A221" s="24"/>
      <c r="B221" s="196"/>
      <c r="C221" s="210" t="s">
        <v>491</v>
      </c>
      <c r="D221" s="210" t="s">
        <v>232</v>
      </c>
      <c r="E221" s="211" t="s">
        <v>1040</v>
      </c>
      <c r="F221" s="212" t="s">
        <v>1041</v>
      </c>
      <c r="G221" s="213" t="s">
        <v>1042</v>
      </c>
      <c r="H221" s="214" t="n">
        <v>5</v>
      </c>
      <c r="I221" s="215"/>
      <c r="J221" s="216" t="n">
        <f aca="false">ROUND(I221*H221,2)</f>
        <v>0</v>
      </c>
      <c r="K221" s="217"/>
      <c r="L221" s="218"/>
      <c r="M221" s="219"/>
      <c r="N221" s="220" t="s">
        <v>43</v>
      </c>
      <c r="O221" s="67"/>
      <c r="P221" s="207" t="n">
        <f aca="false">O221*H221</f>
        <v>0</v>
      </c>
      <c r="Q221" s="207" t="n">
        <v>0.001</v>
      </c>
      <c r="R221" s="207" t="n">
        <f aca="false">Q221*H221</f>
        <v>0.005</v>
      </c>
      <c r="S221" s="207" t="n">
        <v>0</v>
      </c>
      <c r="T221" s="208" t="n">
        <f aca="false">S221*H221</f>
        <v>0</v>
      </c>
      <c r="U221" s="24"/>
      <c r="V221" s="24"/>
      <c r="W221" s="24"/>
      <c r="X221" s="24"/>
      <c r="Y221" s="24"/>
      <c r="Z221" s="24"/>
      <c r="AA221" s="24"/>
      <c r="AB221" s="24"/>
      <c r="AC221" s="24"/>
      <c r="AD221" s="24"/>
      <c r="AE221" s="24"/>
      <c r="AR221" s="209" t="s">
        <v>287</v>
      </c>
      <c r="AT221" s="209" t="s">
        <v>232</v>
      </c>
      <c r="AU221" s="209" t="s">
        <v>90</v>
      </c>
      <c r="AY221" s="3" t="s">
        <v>155</v>
      </c>
      <c r="BE221" s="125" t="n">
        <f aca="false">IF(N221="základná",J221,0)</f>
        <v>0</v>
      </c>
      <c r="BF221" s="125" t="n">
        <f aca="false">IF(N221="znížená",J221,0)</f>
        <v>0</v>
      </c>
      <c r="BG221" s="125" t="n">
        <f aca="false">IF(N221="zákl. prenesená",J221,0)</f>
        <v>0</v>
      </c>
      <c r="BH221" s="125" t="n">
        <f aca="false">IF(N221="zníž. prenesená",J221,0)</f>
        <v>0</v>
      </c>
      <c r="BI221" s="125" t="n">
        <f aca="false">IF(N221="nulová",J221,0)</f>
        <v>0</v>
      </c>
      <c r="BJ221" s="3" t="s">
        <v>90</v>
      </c>
      <c r="BK221" s="125" t="n">
        <f aca="false">ROUND(I221*H221,2)</f>
        <v>0</v>
      </c>
      <c r="BL221" s="3" t="s">
        <v>223</v>
      </c>
      <c r="BM221" s="209" t="s">
        <v>1043</v>
      </c>
    </row>
    <row r="222" s="26" customFormat="true" ht="22.2" hidden="false" customHeight="true" outlineLevel="0" collapsed="false">
      <c r="A222" s="24"/>
      <c r="B222" s="196"/>
      <c r="C222" s="197" t="s">
        <v>495</v>
      </c>
      <c r="D222" s="197" t="s">
        <v>158</v>
      </c>
      <c r="E222" s="198" t="s">
        <v>669</v>
      </c>
      <c r="F222" s="199" t="s">
        <v>670</v>
      </c>
      <c r="G222" s="200" t="s">
        <v>393</v>
      </c>
      <c r="H222" s="221"/>
      <c r="I222" s="202"/>
      <c r="J222" s="203" t="n">
        <f aca="false">ROUND(I222*H222,2)</f>
        <v>0</v>
      </c>
      <c r="K222" s="204"/>
      <c r="L222" s="25"/>
      <c r="M222" s="222"/>
      <c r="N222" s="223" t="s">
        <v>43</v>
      </c>
      <c r="O222" s="224"/>
      <c r="P222" s="225" t="n">
        <f aca="false">O222*H222</f>
        <v>0</v>
      </c>
      <c r="Q222" s="225" t="n">
        <v>0</v>
      </c>
      <c r="R222" s="225" t="n">
        <f aca="false">Q222*H222</f>
        <v>0</v>
      </c>
      <c r="S222" s="225" t="n">
        <v>0</v>
      </c>
      <c r="T222" s="226" t="n">
        <f aca="false">S222*H222</f>
        <v>0</v>
      </c>
      <c r="U222" s="24"/>
      <c r="V222" s="24"/>
      <c r="W222" s="24"/>
      <c r="X222" s="24"/>
      <c r="Y222" s="24"/>
      <c r="Z222" s="24"/>
      <c r="AA222" s="24"/>
      <c r="AB222" s="24"/>
      <c r="AC222" s="24"/>
      <c r="AD222" s="24"/>
      <c r="AE222" s="24"/>
      <c r="AR222" s="209" t="s">
        <v>223</v>
      </c>
      <c r="AT222" s="209" t="s">
        <v>158</v>
      </c>
      <c r="AU222" s="209" t="s">
        <v>90</v>
      </c>
      <c r="AY222" s="3" t="s">
        <v>155</v>
      </c>
      <c r="BE222" s="125" t="n">
        <f aca="false">IF(N222="základná",J222,0)</f>
        <v>0</v>
      </c>
      <c r="BF222" s="125" t="n">
        <f aca="false">IF(N222="znížená",J222,0)</f>
        <v>0</v>
      </c>
      <c r="BG222" s="125" t="n">
        <f aca="false">IF(N222="zákl. prenesená",J222,0)</f>
        <v>0</v>
      </c>
      <c r="BH222" s="125" t="n">
        <f aca="false">IF(N222="zníž. prenesená",J222,0)</f>
        <v>0</v>
      </c>
      <c r="BI222" s="125" t="n">
        <f aca="false">IF(N222="nulová",J222,0)</f>
        <v>0</v>
      </c>
      <c r="BJ222" s="3" t="s">
        <v>90</v>
      </c>
      <c r="BK222" s="125" t="n">
        <f aca="false">ROUND(I222*H222,2)</f>
        <v>0</v>
      </c>
      <c r="BL222" s="3" t="s">
        <v>223</v>
      </c>
      <c r="BM222" s="209" t="s">
        <v>1044</v>
      </c>
    </row>
    <row r="223" s="26" customFormat="true" ht="6.9" hidden="false" customHeight="true" outlineLevel="0" collapsed="false">
      <c r="A223" s="24"/>
      <c r="B223" s="51"/>
      <c r="C223" s="52"/>
      <c r="D223" s="52"/>
      <c r="E223" s="52"/>
      <c r="F223" s="52"/>
      <c r="G223" s="52"/>
      <c r="H223" s="52"/>
      <c r="I223" s="52"/>
      <c r="J223" s="52"/>
      <c r="K223" s="52"/>
      <c r="L223" s="25"/>
      <c r="M223" s="24"/>
      <c r="O223" s="24"/>
      <c r="P223" s="24"/>
      <c r="Q223" s="24"/>
      <c r="R223" s="24"/>
      <c r="S223" s="24"/>
      <c r="T223" s="24"/>
      <c r="U223" s="24"/>
      <c r="V223" s="24"/>
      <c r="W223" s="24"/>
      <c r="X223" s="24"/>
      <c r="Y223" s="24"/>
      <c r="Z223" s="24"/>
      <c r="AA223" s="24"/>
      <c r="AB223" s="24"/>
      <c r="AC223" s="24"/>
      <c r="AD223" s="24"/>
      <c r="AE223" s="24"/>
    </row>
  </sheetData>
  <autoFilter ref="C130:K222"/>
  <mergeCells count="12">
    <mergeCell ref="L2:V2"/>
    <mergeCell ref="E7:H7"/>
    <mergeCell ref="E9:H9"/>
    <mergeCell ref="E11:H11"/>
    <mergeCell ref="E20:H20"/>
    <mergeCell ref="E29:H29"/>
    <mergeCell ref="E85:H85"/>
    <mergeCell ref="E87:H87"/>
    <mergeCell ref="E89:H89"/>
    <mergeCell ref="E119:H119"/>
    <mergeCell ref="E121:H121"/>
    <mergeCell ref="E123:H123"/>
  </mergeCells>
  <printOptions headings="false" gridLines="false" gridLinesSet="true" horizontalCentered="true" verticalCentered="false"/>
  <pageMargins left="0.39375" right="0.39375" top="0.39375" bottom="0.39375" header="0.511805555555555" footer="0"/>
  <pageSetup paperSize="9" scale="100" firstPageNumber="0" fitToWidth="1" fitToHeight="100" pageOrder="downThenOver" orientation="portrait" blackAndWhite="false" draft="false" cellComments="none" useFirstPageNumber="false" horizontalDpi="300" verticalDpi="300" copies="1"/>
  <headerFooter differentFirst="false" differentOddEven="false">
    <oddHead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BM17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W43" activeCellId="0" sqref="W43"/>
    </sheetView>
  </sheetViews>
  <sheetFormatPr defaultColWidth="8.84765625" defaultRowHeight="14.4" zeroHeight="false" outlineLevelRow="0" outlineLevelCol="0"/>
  <cols>
    <col collapsed="false" customWidth="true" hidden="false" outlineLevel="0" max="2" min="2" style="0" width="1.13"/>
    <col collapsed="false" customWidth="true" hidden="false" outlineLevel="0" max="3" min="3" style="0" width="4.43"/>
    <col collapsed="false" customWidth="true" hidden="false" outlineLevel="0" max="4" min="4" style="0" width="4.57"/>
    <col collapsed="false" customWidth="true" hidden="false" outlineLevel="0" max="5" min="5" style="0" width="18.29"/>
    <col collapsed="false" customWidth="true" hidden="false" outlineLevel="0" max="6" min="6" style="0" width="54.42"/>
    <col collapsed="false" customWidth="true" hidden="false" outlineLevel="0" max="7" min="7" style="0" width="8"/>
    <col collapsed="false" customWidth="true" hidden="false" outlineLevel="0" max="8" min="8" style="0" width="15"/>
    <col collapsed="false" customWidth="true" hidden="false" outlineLevel="0" max="9" min="9" style="0" width="16.85"/>
    <col collapsed="false" customWidth="true" hidden="false" outlineLevel="0" max="10" min="10" style="0" width="23.85"/>
    <col collapsed="false" customWidth="true" hidden="true" outlineLevel="0" max="11" min="11" style="0" width="23.85"/>
    <col collapsed="false" customWidth="true" hidden="false" outlineLevel="0" max="12" min="12" style="0" width="10"/>
    <col collapsed="false" customWidth="true" hidden="true" outlineLevel="0" max="13" min="13" style="0" width="11.57"/>
    <col collapsed="false" customWidth="true" hidden="true" outlineLevel="0" max="14" min="14" style="0" width="9.15"/>
    <col collapsed="false" customWidth="true" hidden="true" outlineLevel="0" max="20" min="15" style="0" width="15.15"/>
    <col collapsed="false" customWidth="true" hidden="true" outlineLevel="0" max="21" min="21" style="0" width="17.43"/>
    <col collapsed="false" customWidth="true" hidden="false" outlineLevel="0" max="22" min="22" style="0" width="13.15"/>
    <col collapsed="false" customWidth="true" hidden="false" outlineLevel="0" max="23" min="23" style="0" width="17.43"/>
    <col collapsed="false" customWidth="true" hidden="false" outlineLevel="0" max="24" min="24" style="0" width="13.15"/>
    <col collapsed="false" customWidth="true" hidden="false" outlineLevel="0" max="25" min="25" style="0" width="16"/>
    <col collapsed="false" customWidth="true" hidden="false" outlineLevel="0" max="26" min="26" style="0" width="11.72"/>
    <col collapsed="false" customWidth="true" hidden="false" outlineLevel="0" max="27" min="27" style="0" width="16"/>
    <col collapsed="false" customWidth="true" hidden="false" outlineLevel="0" max="28" min="28" style="0" width="17.43"/>
    <col collapsed="false" customWidth="true" hidden="false" outlineLevel="0" max="29" min="29" style="0" width="11.72"/>
    <col collapsed="false" customWidth="true" hidden="false" outlineLevel="0" max="30" min="30" style="0" width="16"/>
    <col collapsed="false" customWidth="true" hidden="false" outlineLevel="0" max="31" min="31" style="0" width="17.43"/>
    <col collapsed="false" customWidth="true" hidden="true" outlineLevel="0" max="65" min="44" style="0" width="9.15"/>
  </cols>
  <sheetData>
    <row r="2" customFormat="false" ht="36.9" hidden="false" customHeight="true" outlineLevel="0" collapsed="false">
      <c r="L2" s="2" t="s">
        <v>4</v>
      </c>
      <c r="M2" s="2"/>
      <c r="N2" s="2"/>
      <c r="O2" s="2"/>
      <c r="P2" s="2"/>
      <c r="Q2" s="2"/>
      <c r="R2" s="2"/>
      <c r="S2" s="2"/>
      <c r="T2" s="2"/>
      <c r="U2" s="2"/>
      <c r="V2" s="2"/>
      <c r="AT2" s="3" t="s">
        <v>97</v>
      </c>
    </row>
    <row r="3" customFormat="false" ht="6.9" hidden="false" customHeight="true" outlineLevel="0" collapsed="false">
      <c r="B3" s="4"/>
      <c r="C3" s="5"/>
      <c r="D3" s="5"/>
      <c r="E3" s="5"/>
      <c r="F3" s="5"/>
      <c r="G3" s="5"/>
      <c r="H3" s="5"/>
      <c r="I3" s="5"/>
      <c r="J3" s="5"/>
      <c r="K3" s="5"/>
      <c r="L3" s="6"/>
      <c r="AT3" s="3" t="s">
        <v>77</v>
      </c>
    </row>
    <row r="4" customFormat="false" ht="24.9" hidden="false" customHeight="true" outlineLevel="0" collapsed="false">
      <c r="B4" s="6"/>
      <c r="D4" s="7" t="s">
        <v>107</v>
      </c>
      <c r="L4" s="6"/>
      <c r="M4" s="132" t="s">
        <v>8</v>
      </c>
      <c r="AT4" s="3" t="s">
        <v>2</v>
      </c>
    </row>
    <row r="5" customFormat="false" ht="6.9" hidden="false" customHeight="true" outlineLevel="0" collapsed="false">
      <c r="B5" s="6"/>
      <c r="L5" s="6"/>
    </row>
    <row r="6" customFormat="false" ht="12" hidden="false" customHeight="true" outlineLevel="0" collapsed="false">
      <c r="B6" s="6"/>
      <c r="D6" s="15" t="s">
        <v>14</v>
      </c>
      <c r="L6" s="6"/>
    </row>
    <row r="7" customFormat="false" ht="27" hidden="false" customHeight="true" outlineLevel="0" collapsed="false">
      <c r="B7" s="6"/>
      <c r="E7" s="133" t="str">
        <f aca="false">'Rekapitulácia stavby'!K6</f>
        <v>Stavebné úpravy špeciálnej základnej školy s materskou školou, Žilina - Vlčince</v>
      </c>
      <c r="F7" s="133"/>
      <c r="G7" s="133"/>
      <c r="H7" s="133"/>
      <c r="L7" s="6"/>
    </row>
    <row r="8" customFormat="false" ht="12" hidden="false" customHeight="true" outlineLevel="0" collapsed="false">
      <c r="B8" s="6"/>
      <c r="D8" s="15" t="s">
        <v>108</v>
      </c>
      <c r="L8" s="6"/>
    </row>
    <row r="9" s="26" customFormat="true" ht="14.4" hidden="false" customHeight="true" outlineLevel="0" collapsed="false">
      <c r="A9" s="24"/>
      <c r="B9" s="25"/>
      <c r="C9" s="24"/>
      <c r="D9" s="24"/>
      <c r="E9" s="133" t="s">
        <v>109</v>
      </c>
      <c r="F9" s="133"/>
      <c r="G9" s="133"/>
      <c r="H9" s="133"/>
      <c r="I9" s="24"/>
      <c r="J9" s="24"/>
      <c r="K9" s="24"/>
      <c r="L9" s="46"/>
      <c r="S9" s="24"/>
      <c r="T9" s="24"/>
      <c r="U9" s="24"/>
      <c r="V9" s="24"/>
      <c r="W9" s="24"/>
      <c r="X9" s="24"/>
      <c r="Y9" s="24"/>
      <c r="Z9" s="24"/>
      <c r="AA9" s="24"/>
      <c r="AB9" s="24"/>
      <c r="AC9" s="24"/>
      <c r="AD9" s="24"/>
      <c r="AE9" s="24"/>
    </row>
    <row r="10" s="26" customFormat="true" ht="12" hidden="false" customHeight="true" outlineLevel="0" collapsed="false">
      <c r="A10" s="24"/>
      <c r="B10" s="25"/>
      <c r="C10" s="24"/>
      <c r="D10" s="15" t="s">
        <v>110</v>
      </c>
      <c r="E10" s="24"/>
      <c r="F10" s="24"/>
      <c r="G10" s="24"/>
      <c r="H10" s="24"/>
      <c r="I10" s="24"/>
      <c r="J10" s="24"/>
      <c r="K10" s="24"/>
      <c r="L10" s="46"/>
      <c r="S10" s="24"/>
      <c r="T10" s="24"/>
      <c r="U10" s="24"/>
      <c r="V10" s="24"/>
      <c r="W10" s="24"/>
      <c r="X10" s="24"/>
      <c r="Y10" s="24"/>
      <c r="Z10" s="24"/>
      <c r="AA10" s="24"/>
      <c r="AB10" s="24"/>
      <c r="AC10" s="24"/>
      <c r="AD10" s="24"/>
      <c r="AE10" s="24"/>
    </row>
    <row r="11" s="26" customFormat="true" ht="15.6" hidden="false" customHeight="true" outlineLevel="0" collapsed="false">
      <c r="A11" s="24"/>
      <c r="B11" s="25"/>
      <c r="C11" s="24"/>
      <c r="D11" s="24"/>
      <c r="E11" s="134" t="s">
        <v>1045</v>
      </c>
      <c r="F11" s="134"/>
      <c r="G11" s="134"/>
      <c r="H11" s="134"/>
      <c r="I11" s="24"/>
      <c r="J11" s="24"/>
      <c r="K11" s="24"/>
      <c r="L11" s="46"/>
      <c r="S11" s="24"/>
      <c r="T11" s="24"/>
      <c r="U11" s="24"/>
      <c r="V11" s="24"/>
      <c r="W11" s="24"/>
      <c r="X11" s="24"/>
      <c r="Y11" s="24"/>
      <c r="Z11" s="24"/>
      <c r="AA11" s="24"/>
      <c r="AB11" s="24"/>
      <c r="AC11" s="24"/>
      <c r="AD11" s="24"/>
      <c r="AE11" s="24"/>
    </row>
    <row r="12" s="26" customFormat="true" ht="10.2" hidden="false" customHeight="false" outlineLevel="0" collapsed="false">
      <c r="A12" s="24"/>
      <c r="B12" s="25"/>
      <c r="C12" s="24"/>
      <c r="D12" s="24"/>
      <c r="E12" s="24"/>
      <c r="F12" s="24"/>
      <c r="G12" s="24"/>
      <c r="H12" s="24"/>
      <c r="I12" s="24"/>
      <c r="J12" s="24"/>
      <c r="K12" s="24"/>
      <c r="L12" s="46"/>
      <c r="S12" s="24"/>
      <c r="T12" s="24"/>
      <c r="U12" s="24"/>
      <c r="V12" s="24"/>
      <c r="W12" s="24"/>
      <c r="X12" s="24"/>
      <c r="Y12" s="24"/>
      <c r="Z12" s="24"/>
      <c r="AA12" s="24"/>
      <c r="AB12" s="24"/>
      <c r="AC12" s="24"/>
      <c r="AD12" s="24"/>
      <c r="AE12" s="24"/>
    </row>
    <row r="13" s="26" customFormat="true" ht="12" hidden="false" customHeight="true" outlineLevel="0" collapsed="false">
      <c r="A13" s="24"/>
      <c r="B13" s="25"/>
      <c r="C13" s="24"/>
      <c r="D13" s="15" t="s">
        <v>16</v>
      </c>
      <c r="E13" s="24"/>
      <c r="F13" s="16"/>
      <c r="G13" s="24"/>
      <c r="H13" s="24"/>
      <c r="I13" s="15" t="s">
        <v>17</v>
      </c>
      <c r="J13" s="16"/>
      <c r="K13" s="24"/>
      <c r="L13" s="46"/>
      <c r="S13" s="24"/>
      <c r="T13" s="24"/>
      <c r="U13" s="24"/>
      <c r="V13" s="24"/>
      <c r="W13" s="24"/>
      <c r="X13" s="24"/>
      <c r="Y13" s="24"/>
      <c r="Z13" s="24"/>
      <c r="AA13" s="24"/>
      <c r="AB13" s="24"/>
      <c r="AC13" s="24"/>
      <c r="AD13" s="24"/>
      <c r="AE13" s="24"/>
    </row>
    <row r="14" s="26" customFormat="true" ht="12" hidden="false" customHeight="true" outlineLevel="0" collapsed="false">
      <c r="A14" s="24"/>
      <c r="B14" s="25"/>
      <c r="C14" s="24"/>
      <c r="D14" s="15" t="s">
        <v>18</v>
      </c>
      <c r="E14" s="24"/>
      <c r="F14" s="16" t="s">
        <v>19</v>
      </c>
      <c r="G14" s="24"/>
      <c r="H14" s="24"/>
      <c r="I14" s="15" t="s">
        <v>20</v>
      </c>
      <c r="J14" s="135" t="str">
        <f aca="false">'Rekapitulácia stavby'!AN8</f>
        <v>21. 9. 2022</v>
      </c>
      <c r="K14" s="24"/>
      <c r="L14" s="46"/>
      <c r="S14" s="24"/>
      <c r="T14" s="24"/>
      <c r="U14" s="24"/>
      <c r="V14" s="24"/>
      <c r="W14" s="24"/>
      <c r="X14" s="24"/>
      <c r="Y14" s="24"/>
      <c r="Z14" s="24"/>
      <c r="AA14" s="24"/>
      <c r="AB14" s="24"/>
      <c r="AC14" s="24"/>
      <c r="AD14" s="24"/>
      <c r="AE14" s="24"/>
    </row>
    <row r="15" s="26" customFormat="true" ht="10.8" hidden="false" customHeight="true" outlineLevel="0" collapsed="false">
      <c r="A15" s="24"/>
      <c r="B15" s="25"/>
      <c r="C15" s="24"/>
      <c r="D15" s="24"/>
      <c r="E15" s="24"/>
      <c r="F15" s="24"/>
      <c r="G15" s="24"/>
      <c r="H15" s="24"/>
      <c r="I15" s="24"/>
      <c r="J15" s="24"/>
      <c r="K15" s="24"/>
      <c r="L15" s="46"/>
      <c r="S15" s="24"/>
      <c r="T15" s="24"/>
      <c r="U15" s="24"/>
      <c r="V15" s="24"/>
      <c r="W15" s="24"/>
      <c r="X15" s="24"/>
      <c r="Y15" s="24"/>
      <c r="Z15" s="24"/>
      <c r="AA15" s="24"/>
      <c r="AB15" s="24"/>
      <c r="AC15" s="24"/>
      <c r="AD15" s="24"/>
      <c r="AE15" s="24"/>
    </row>
    <row r="16" s="26" customFormat="true" ht="12" hidden="false" customHeight="true" outlineLevel="0" collapsed="false">
      <c r="A16" s="24"/>
      <c r="B16" s="25"/>
      <c r="C16" s="24"/>
      <c r="D16" s="15" t="s">
        <v>22</v>
      </c>
      <c r="E16" s="24"/>
      <c r="F16" s="24"/>
      <c r="G16" s="24"/>
      <c r="H16" s="24"/>
      <c r="I16" s="15" t="s">
        <v>23</v>
      </c>
      <c r="J16" s="16"/>
      <c r="K16" s="24"/>
      <c r="L16" s="46"/>
      <c r="S16" s="24"/>
      <c r="T16" s="24"/>
      <c r="U16" s="24"/>
      <c r="V16" s="24"/>
      <c r="W16" s="24"/>
      <c r="X16" s="24"/>
      <c r="Y16" s="24"/>
      <c r="Z16" s="24"/>
      <c r="AA16" s="24"/>
      <c r="AB16" s="24"/>
      <c r="AC16" s="24"/>
      <c r="AD16" s="24"/>
      <c r="AE16" s="24"/>
    </row>
    <row r="17" s="26" customFormat="true" ht="18" hidden="false" customHeight="true" outlineLevel="0" collapsed="false">
      <c r="A17" s="24"/>
      <c r="B17" s="25"/>
      <c r="C17" s="24"/>
      <c r="D17" s="24"/>
      <c r="E17" s="16" t="s">
        <v>24</v>
      </c>
      <c r="F17" s="24"/>
      <c r="G17" s="24"/>
      <c r="H17" s="24"/>
      <c r="I17" s="15" t="s">
        <v>25</v>
      </c>
      <c r="J17" s="16"/>
      <c r="K17" s="24"/>
      <c r="L17" s="46"/>
      <c r="S17" s="24"/>
      <c r="T17" s="24"/>
      <c r="U17" s="24"/>
      <c r="V17" s="24"/>
      <c r="W17" s="24"/>
      <c r="X17" s="24"/>
      <c r="Y17" s="24"/>
      <c r="Z17" s="24"/>
      <c r="AA17" s="24"/>
      <c r="AB17" s="24"/>
      <c r="AC17" s="24"/>
      <c r="AD17" s="24"/>
      <c r="AE17" s="24"/>
    </row>
    <row r="18" s="26" customFormat="true" ht="6.9" hidden="false" customHeight="true" outlineLevel="0" collapsed="false">
      <c r="A18" s="24"/>
      <c r="B18" s="25"/>
      <c r="C18" s="24"/>
      <c r="D18" s="24"/>
      <c r="E18" s="24"/>
      <c r="F18" s="24"/>
      <c r="G18" s="24"/>
      <c r="H18" s="24"/>
      <c r="I18" s="24"/>
      <c r="J18" s="24"/>
      <c r="K18" s="24"/>
      <c r="L18" s="46"/>
      <c r="S18" s="24"/>
      <c r="T18" s="24"/>
      <c r="U18" s="24"/>
      <c r="V18" s="24"/>
      <c r="W18" s="24"/>
      <c r="X18" s="24"/>
      <c r="Y18" s="24"/>
      <c r="Z18" s="24"/>
      <c r="AA18" s="24"/>
      <c r="AB18" s="24"/>
      <c r="AC18" s="24"/>
      <c r="AD18" s="24"/>
      <c r="AE18" s="24"/>
    </row>
    <row r="19" s="26" customFormat="true" ht="12" hidden="false" customHeight="true" outlineLevel="0" collapsed="false">
      <c r="A19" s="24"/>
      <c r="B19" s="25"/>
      <c r="C19" s="24"/>
      <c r="D19" s="15" t="s">
        <v>26</v>
      </c>
      <c r="E19" s="24"/>
      <c r="F19" s="24"/>
      <c r="G19" s="24"/>
      <c r="H19" s="24"/>
      <c r="I19" s="15" t="s">
        <v>23</v>
      </c>
      <c r="J19" s="17" t="str">
        <f aca="false">'Rekapitulácia stavby'!AN13</f>
        <v>Vyplň údaj</v>
      </c>
      <c r="K19" s="24"/>
      <c r="L19" s="46"/>
      <c r="S19" s="24"/>
      <c r="T19" s="24"/>
      <c r="U19" s="24"/>
      <c r="V19" s="24"/>
      <c r="W19" s="24"/>
      <c r="X19" s="24"/>
      <c r="Y19" s="24"/>
      <c r="Z19" s="24"/>
      <c r="AA19" s="24"/>
      <c r="AB19" s="24"/>
      <c r="AC19" s="24"/>
      <c r="AD19" s="24"/>
      <c r="AE19" s="24"/>
    </row>
    <row r="20" s="26" customFormat="true" ht="18" hidden="false" customHeight="true" outlineLevel="0" collapsed="false">
      <c r="A20" s="24"/>
      <c r="B20" s="25"/>
      <c r="C20" s="24"/>
      <c r="D20" s="24"/>
      <c r="E20" s="136" t="str">
        <f aca="false">'Rekapitulácia stavby'!E14</f>
        <v>Vyplň údaj</v>
      </c>
      <c r="F20" s="136"/>
      <c r="G20" s="136"/>
      <c r="H20" s="136"/>
      <c r="I20" s="15" t="s">
        <v>25</v>
      </c>
      <c r="J20" s="17" t="str">
        <f aca="false">'Rekapitulácia stavby'!AN14</f>
        <v>Vyplň údaj</v>
      </c>
      <c r="K20" s="24"/>
      <c r="L20" s="46"/>
      <c r="S20" s="24"/>
      <c r="T20" s="24"/>
      <c r="U20" s="24"/>
      <c r="V20" s="24"/>
      <c r="W20" s="24"/>
      <c r="X20" s="24"/>
      <c r="Y20" s="24"/>
      <c r="Z20" s="24"/>
      <c r="AA20" s="24"/>
      <c r="AB20" s="24"/>
      <c r="AC20" s="24"/>
      <c r="AD20" s="24"/>
      <c r="AE20" s="24"/>
    </row>
    <row r="21" s="26" customFormat="true" ht="6.9" hidden="false" customHeight="true" outlineLevel="0" collapsed="false">
      <c r="A21" s="24"/>
      <c r="B21" s="25"/>
      <c r="C21" s="24"/>
      <c r="D21" s="24"/>
      <c r="E21" s="24"/>
      <c r="F21" s="24"/>
      <c r="G21" s="24"/>
      <c r="H21" s="24"/>
      <c r="I21" s="24"/>
      <c r="J21" s="24"/>
      <c r="K21" s="24"/>
      <c r="L21" s="46"/>
      <c r="S21" s="24"/>
      <c r="T21" s="24"/>
      <c r="U21" s="24"/>
      <c r="V21" s="24"/>
      <c r="W21" s="24"/>
      <c r="X21" s="24"/>
      <c r="Y21" s="24"/>
      <c r="Z21" s="24"/>
      <c r="AA21" s="24"/>
      <c r="AB21" s="24"/>
      <c r="AC21" s="24"/>
      <c r="AD21" s="24"/>
      <c r="AE21" s="24"/>
    </row>
    <row r="22" s="26" customFormat="true" ht="12" hidden="false" customHeight="true" outlineLevel="0" collapsed="false">
      <c r="A22" s="24"/>
      <c r="B22" s="25"/>
      <c r="C22" s="24"/>
      <c r="D22" s="15" t="s">
        <v>28</v>
      </c>
      <c r="E22" s="24"/>
      <c r="F22" s="24"/>
      <c r="G22" s="24"/>
      <c r="H22" s="24"/>
      <c r="I22" s="15" t="s">
        <v>23</v>
      </c>
      <c r="J22" s="16"/>
      <c r="K22" s="24"/>
      <c r="L22" s="46"/>
      <c r="S22" s="24"/>
      <c r="T22" s="24"/>
      <c r="U22" s="24"/>
      <c r="V22" s="24"/>
      <c r="W22" s="24"/>
      <c r="X22" s="24"/>
      <c r="Y22" s="24"/>
      <c r="Z22" s="24"/>
      <c r="AA22" s="24"/>
      <c r="AB22" s="24"/>
      <c r="AC22" s="24"/>
      <c r="AD22" s="24"/>
      <c r="AE22" s="24"/>
    </row>
    <row r="23" s="26" customFormat="true" ht="18" hidden="false" customHeight="true" outlineLevel="0" collapsed="false">
      <c r="A23" s="24"/>
      <c r="B23" s="25"/>
      <c r="C23" s="24"/>
      <c r="D23" s="24"/>
      <c r="E23" s="16" t="s">
        <v>1046</v>
      </c>
      <c r="F23" s="24"/>
      <c r="G23" s="24"/>
      <c r="H23" s="24"/>
      <c r="I23" s="15" t="s">
        <v>25</v>
      </c>
      <c r="J23" s="16"/>
      <c r="K23" s="24"/>
      <c r="L23" s="46"/>
      <c r="S23" s="24"/>
      <c r="T23" s="24"/>
      <c r="U23" s="24"/>
      <c r="V23" s="24"/>
      <c r="W23" s="24"/>
      <c r="X23" s="24"/>
      <c r="Y23" s="24"/>
      <c r="Z23" s="24"/>
      <c r="AA23" s="24"/>
      <c r="AB23" s="24"/>
      <c r="AC23" s="24"/>
      <c r="AD23" s="24"/>
      <c r="AE23" s="24"/>
    </row>
    <row r="24" s="26" customFormat="true" ht="6.9" hidden="false" customHeight="true" outlineLevel="0" collapsed="false">
      <c r="A24" s="24"/>
      <c r="B24" s="25"/>
      <c r="C24" s="24"/>
      <c r="D24" s="24"/>
      <c r="E24" s="24"/>
      <c r="F24" s="24"/>
      <c r="G24" s="24"/>
      <c r="H24" s="24"/>
      <c r="I24" s="24"/>
      <c r="J24" s="24"/>
      <c r="K24" s="24"/>
      <c r="L24" s="46"/>
      <c r="S24" s="24"/>
      <c r="T24" s="24"/>
      <c r="U24" s="24"/>
      <c r="V24" s="24"/>
      <c r="W24" s="24"/>
      <c r="X24" s="24"/>
      <c r="Y24" s="24"/>
      <c r="Z24" s="24"/>
      <c r="AA24" s="24"/>
      <c r="AB24" s="24"/>
      <c r="AC24" s="24"/>
      <c r="AD24" s="24"/>
      <c r="AE24" s="24"/>
    </row>
    <row r="25" s="26" customFormat="true" ht="12" hidden="false" customHeight="true" outlineLevel="0" collapsed="false">
      <c r="A25" s="24"/>
      <c r="B25" s="25"/>
      <c r="C25" s="24"/>
      <c r="D25" s="15" t="s">
        <v>31</v>
      </c>
      <c r="E25" s="24"/>
      <c r="F25" s="24"/>
      <c r="G25" s="24"/>
      <c r="H25" s="24"/>
      <c r="I25" s="15" t="s">
        <v>23</v>
      </c>
      <c r="J25" s="16"/>
      <c r="K25" s="24"/>
      <c r="L25" s="46"/>
      <c r="S25" s="24"/>
      <c r="T25" s="24"/>
      <c r="U25" s="24"/>
      <c r="V25" s="24"/>
      <c r="W25" s="24"/>
      <c r="X25" s="24"/>
      <c r="Y25" s="24"/>
      <c r="Z25" s="24"/>
      <c r="AA25" s="24"/>
      <c r="AB25" s="24"/>
      <c r="AC25" s="24"/>
      <c r="AD25" s="24"/>
      <c r="AE25" s="24"/>
    </row>
    <row r="26" s="26" customFormat="true" ht="18" hidden="false" customHeight="true" outlineLevel="0" collapsed="false">
      <c r="A26" s="24"/>
      <c r="B26" s="25"/>
      <c r="C26" s="24"/>
      <c r="D26" s="24"/>
      <c r="E26" s="16" t="s">
        <v>1046</v>
      </c>
      <c r="F26" s="24"/>
      <c r="G26" s="24"/>
      <c r="H26" s="24"/>
      <c r="I26" s="15" t="s">
        <v>25</v>
      </c>
      <c r="J26" s="16"/>
      <c r="K26" s="24"/>
      <c r="L26" s="46"/>
      <c r="S26" s="24"/>
      <c r="T26" s="24"/>
      <c r="U26" s="24"/>
      <c r="V26" s="24"/>
      <c r="W26" s="24"/>
      <c r="X26" s="24"/>
      <c r="Y26" s="24"/>
      <c r="Z26" s="24"/>
      <c r="AA26" s="24"/>
      <c r="AB26" s="24"/>
      <c r="AC26" s="24"/>
      <c r="AD26" s="24"/>
      <c r="AE26" s="24"/>
    </row>
    <row r="27" s="26" customFormat="true" ht="6.9" hidden="false" customHeight="true" outlineLevel="0" collapsed="false">
      <c r="A27" s="24"/>
      <c r="B27" s="25"/>
      <c r="C27" s="24"/>
      <c r="D27" s="24"/>
      <c r="E27" s="24"/>
      <c r="F27" s="24"/>
      <c r="G27" s="24"/>
      <c r="H27" s="24"/>
      <c r="I27" s="24"/>
      <c r="J27" s="24"/>
      <c r="K27" s="24"/>
      <c r="L27" s="46"/>
      <c r="S27" s="24"/>
      <c r="T27" s="24"/>
      <c r="U27" s="24"/>
      <c r="V27" s="24"/>
      <c r="W27" s="24"/>
      <c r="X27" s="24"/>
      <c r="Y27" s="24"/>
      <c r="Z27" s="24"/>
      <c r="AA27" s="24"/>
      <c r="AB27" s="24"/>
      <c r="AC27" s="24"/>
      <c r="AD27" s="24"/>
      <c r="AE27" s="24"/>
    </row>
    <row r="28" s="26" customFormat="true" ht="12" hidden="false" customHeight="true" outlineLevel="0" collapsed="false">
      <c r="A28" s="24"/>
      <c r="B28" s="25"/>
      <c r="C28" s="24"/>
      <c r="D28" s="15" t="s">
        <v>33</v>
      </c>
      <c r="E28" s="24"/>
      <c r="F28" s="24"/>
      <c r="G28" s="24"/>
      <c r="H28" s="24"/>
      <c r="I28" s="24"/>
      <c r="J28" s="24"/>
      <c r="K28" s="24"/>
      <c r="L28" s="46"/>
      <c r="S28" s="24"/>
      <c r="T28" s="24"/>
      <c r="U28" s="24"/>
      <c r="V28" s="24"/>
      <c r="W28" s="24"/>
      <c r="X28" s="24"/>
      <c r="Y28" s="24"/>
      <c r="Z28" s="24"/>
      <c r="AA28" s="24"/>
      <c r="AB28" s="24"/>
      <c r="AC28" s="24"/>
      <c r="AD28" s="24"/>
      <c r="AE28" s="24"/>
    </row>
    <row r="29" s="140" customFormat="true" ht="14.4" hidden="false" customHeight="true" outlineLevel="0" collapsed="false">
      <c r="A29" s="137"/>
      <c r="B29" s="138"/>
      <c r="C29" s="137"/>
      <c r="D29" s="137"/>
      <c r="E29" s="20"/>
      <c r="F29" s="20"/>
      <c r="G29" s="20"/>
      <c r="H29" s="20"/>
      <c r="I29" s="137"/>
      <c r="J29" s="137"/>
      <c r="K29" s="137"/>
      <c r="L29" s="139"/>
      <c r="S29" s="137"/>
      <c r="T29" s="137"/>
      <c r="U29" s="137"/>
      <c r="V29" s="137"/>
      <c r="W29" s="137"/>
      <c r="X29" s="137"/>
      <c r="Y29" s="137"/>
      <c r="Z29" s="137"/>
      <c r="AA29" s="137"/>
      <c r="AB29" s="137"/>
      <c r="AC29" s="137"/>
      <c r="AD29" s="137"/>
      <c r="AE29" s="137"/>
    </row>
    <row r="30" s="26" customFormat="true" ht="6.9" hidden="false" customHeight="true" outlineLevel="0" collapsed="false">
      <c r="A30" s="24"/>
      <c r="B30" s="25"/>
      <c r="C30" s="24"/>
      <c r="D30" s="24"/>
      <c r="E30" s="24"/>
      <c r="F30" s="24"/>
      <c r="G30" s="24"/>
      <c r="H30" s="24"/>
      <c r="I30" s="24"/>
      <c r="J30" s="24"/>
      <c r="K30" s="24"/>
      <c r="L30" s="46"/>
      <c r="S30" s="24"/>
      <c r="T30" s="24"/>
      <c r="U30" s="24"/>
      <c r="V30" s="24"/>
      <c r="W30" s="24"/>
      <c r="X30" s="24"/>
      <c r="Y30" s="24"/>
      <c r="Z30" s="24"/>
      <c r="AA30" s="24"/>
      <c r="AB30" s="24"/>
      <c r="AC30" s="24"/>
      <c r="AD30" s="24"/>
      <c r="AE30" s="24"/>
    </row>
    <row r="31" s="26" customFormat="true" ht="6.9" hidden="false" customHeight="true" outlineLevel="0" collapsed="false">
      <c r="A31" s="24"/>
      <c r="B31" s="25"/>
      <c r="C31" s="24"/>
      <c r="D31" s="79"/>
      <c r="E31" s="79"/>
      <c r="F31" s="79"/>
      <c r="G31" s="79"/>
      <c r="H31" s="79"/>
      <c r="I31" s="79"/>
      <c r="J31" s="79"/>
      <c r="K31" s="79"/>
      <c r="L31" s="46"/>
      <c r="S31" s="24"/>
      <c r="T31" s="24"/>
      <c r="U31" s="24"/>
      <c r="V31" s="24"/>
      <c r="W31" s="24"/>
      <c r="X31" s="24"/>
      <c r="Y31" s="24"/>
      <c r="Z31" s="24"/>
      <c r="AA31" s="24"/>
      <c r="AB31" s="24"/>
      <c r="AC31" s="24"/>
      <c r="AD31" s="24"/>
      <c r="AE31" s="24"/>
    </row>
    <row r="32" s="26" customFormat="true" ht="25.35" hidden="false" customHeight="true" outlineLevel="0" collapsed="false">
      <c r="A32" s="24"/>
      <c r="B32" s="25"/>
      <c r="C32" s="24"/>
      <c r="D32" s="141" t="s">
        <v>37</v>
      </c>
      <c r="E32" s="24"/>
      <c r="F32" s="24"/>
      <c r="G32" s="24"/>
      <c r="H32" s="24"/>
      <c r="I32" s="24"/>
      <c r="J32" s="142" t="n">
        <f aca="false">ROUND(J126, 2)</f>
        <v>0</v>
      </c>
      <c r="K32" s="24"/>
      <c r="L32" s="46"/>
      <c r="S32" s="24"/>
      <c r="T32" s="24"/>
      <c r="U32" s="24"/>
      <c r="V32" s="24"/>
      <c r="W32" s="24"/>
      <c r="X32" s="24"/>
      <c r="Y32" s="24"/>
      <c r="Z32" s="24"/>
      <c r="AA32" s="24"/>
      <c r="AB32" s="24"/>
      <c r="AC32" s="24"/>
      <c r="AD32" s="24"/>
      <c r="AE32" s="24"/>
    </row>
    <row r="33" s="26" customFormat="true" ht="6.9" hidden="false" customHeight="true" outlineLevel="0" collapsed="false">
      <c r="A33" s="24"/>
      <c r="B33" s="25"/>
      <c r="C33" s="24"/>
      <c r="D33" s="79"/>
      <c r="E33" s="79"/>
      <c r="F33" s="79"/>
      <c r="G33" s="79"/>
      <c r="H33" s="79"/>
      <c r="I33" s="79"/>
      <c r="J33" s="79"/>
      <c r="K33" s="79"/>
      <c r="L33" s="46"/>
      <c r="S33" s="24"/>
      <c r="T33" s="24"/>
      <c r="U33" s="24"/>
      <c r="V33" s="24"/>
      <c r="W33" s="24"/>
      <c r="X33" s="24"/>
      <c r="Y33" s="24"/>
      <c r="Z33" s="24"/>
      <c r="AA33" s="24"/>
      <c r="AB33" s="24"/>
      <c r="AC33" s="24"/>
      <c r="AD33" s="24"/>
      <c r="AE33" s="24"/>
    </row>
    <row r="34" s="26" customFormat="true" ht="14.4" hidden="false" customHeight="true" outlineLevel="0" collapsed="false">
      <c r="A34" s="24"/>
      <c r="B34" s="25"/>
      <c r="C34" s="24"/>
      <c r="D34" s="24"/>
      <c r="E34" s="24"/>
      <c r="F34" s="143" t="s">
        <v>39</v>
      </c>
      <c r="G34" s="24"/>
      <c r="H34" s="24"/>
      <c r="I34" s="143" t="s">
        <v>38</v>
      </c>
      <c r="J34" s="143" t="s">
        <v>40</v>
      </c>
      <c r="K34" s="24"/>
      <c r="L34" s="46"/>
      <c r="S34" s="24"/>
      <c r="T34" s="24"/>
      <c r="U34" s="24"/>
      <c r="V34" s="24"/>
      <c r="W34" s="24"/>
      <c r="X34" s="24"/>
      <c r="Y34" s="24"/>
      <c r="Z34" s="24"/>
      <c r="AA34" s="24"/>
      <c r="AB34" s="24"/>
      <c r="AC34" s="24"/>
      <c r="AD34" s="24"/>
      <c r="AE34" s="24"/>
    </row>
    <row r="35" s="26" customFormat="true" ht="14.4" hidden="false" customHeight="true" outlineLevel="0" collapsed="false">
      <c r="A35" s="24"/>
      <c r="B35" s="25"/>
      <c r="C35" s="24"/>
      <c r="D35" s="144" t="s">
        <v>41</v>
      </c>
      <c r="E35" s="33" t="s">
        <v>42</v>
      </c>
      <c r="F35" s="145" t="n">
        <f aca="false">ROUND((SUM(BE126:BE170)),  2)</f>
        <v>0</v>
      </c>
      <c r="G35" s="146"/>
      <c r="H35" s="146"/>
      <c r="I35" s="147" t="n">
        <v>0.2</v>
      </c>
      <c r="J35" s="145" t="n">
        <f aca="false">ROUND(((SUM(BE126:BE170))*I35),  2)</f>
        <v>0</v>
      </c>
      <c r="K35" s="24"/>
      <c r="L35" s="46"/>
      <c r="S35" s="24"/>
      <c r="T35" s="24"/>
      <c r="U35" s="24"/>
      <c r="V35" s="24"/>
      <c r="W35" s="24"/>
      <c r="X35" s="24"/>
      <c r="Y35" s="24"/>
      <c r="Z35" s="24"/>
      <c r="AA35" s="24"/>
      <c r="AB35" s="24"/>
      <c r="AC35" s="24"/>
      <c r="AD35" s="24"/>
      <c r="AE35" s="24"/>
    </row>
    <row r="36" s="26" customFormat="true" ht="14.4" hidden="false" customHeight="true" outlineLevel="0" collapsed="false">
      <c r="A36" s="24"/>
      <c r="B36" s="25"/>
      <c r="C36" s="24"/>
      <c r="D36" s="24"/>
      <c r="E36" s="33" t="s">
        <v>43</v>
      </c>
      <c r="F36" s="145" t="n">
        <f aca="false">ROUND((SUM(BF126:BF170)),  2)</f>
        <v>0</v>
      </c>
      <c r="G36" s="146"/>
      <c r="H36" s="146"/>
      <c r="I36" s="147" t="n">
        <v>0.2</v>
      </c>
      <c r="J36" s="145" t="n">
        <f aca="false">ROUND(((SUM(BF126:BF170))*I36),  2)</f>
        <v>0</v>
      </c>
      <c r="K36" s="24"/>
      <c r="L36" s="46"/>
      <c r="S36" s="24"/>
      <c r="T36" s="24"/>
      <c r="U36" s="24"/>
      <c r="V36" s="24"/>
      <c r="W36" s="24"/>
      <c r="X36" s="24"/>
      <c r="Y36" s="24"/>
      <c r="Z36" s="24"/>
      <c r="AA36" s="24"/>
      <c r="AB36" s="24"/>
      <c r="AC36" s="24"/>
      <c r="AD36" s="24"/>
      <c r="AE36" s="24"/>
    </row>
    <row r="37" s="26" customFormat="true" ht="14.4" hidden="true" customHeight="true" outlineLevel="0" collapsed="false">
      <c r="A37" s="24"/>
      <c r="B37" s="25"/>
      <c r="C37" s="24"/>
      <c r="D37" s="24"/>
      <c r="E37" s="15" t="s">
        <v>44</v>
      </c>
      <c r="F37" s="148" t="n">
        <f aca="false">ROUND((SUM(BG126:BG170)),  2)</f>
        <v>0</v>
      </c>
      <c r="G37" s="24"/>
      <c r="H37" s="24"/>
      <c r="I37" s="149" t="n">
        <v>0.2</v>
      </c>
      <c r="J37" s="148" t="n">
        <f aca="false">0</f>
        <v>0</v>
      </c>
      <c r="K37" s="24"/>
      <c r="L37" s="46"/>
      <c r="S37" s="24"/>
      <c r="T37" s="24"/>
      <c r="U37" s="24"/>
      <c r="V37" s="24"/>
      <c r="W37" s="24"/>
      <c r="X37" s="24"/>
      <c r="Y37" s="24"/>
      <c r="Z37" s="24"/>
      <c r="AA37" s="24"/>
      <c r="AB37" s="24"/>
      <c r="AC37" s="24"/>
      <c r="AD37" s="24"/>
      <c r="AE37" s="24"/>
    </row>
    <row r="38" s="26" customFormat="true" ht="14.4" hidden="true" customHeight="true" outlineLevel="0" collapsed="false">
      <c r="A38" s="24"/>
      <c r="B38" s="25"/>
      <c r="C38" s="24"/>
      <c r="D38" s="24"/>
      <c r="E38" s="15" t="s">
        <v>45</v>
      </c>
      <c r="F38" s="148" t="n">
        <f aca="false">ROUND((SUM(BH126:BH170)),  2)</f>
        <v>0</v>
      </c>
      <c r="G38" s="24"/>
      <c r="H38" s="24"/>
      <c r="I38" s="149" t="n">
        <v>0.2</v>
      </c>
      <c r="J38" s="148" t="n">
        <f aca="false">0</f>
        <v>0</v>
      </c>
      <c r="K38" s="24"/>
      <c r="L38" s="46"/>
      <c r="S38" s="24"/>
      <c r="T38" s="24"/>
      <c r="U38" s="24"/>
      <c r="V38" s="24"/>
      <c r="W38" s="24"/>
      <c r="X38" s="24"/>
      <c r="Y38" s="24"/>
      <c r="Z38" s="24"/>
      <c r="AA38" s="24"/>
      <c r="AB38" s="24"/>
      <c r="AC38" s="24"/>
      <c r="AD38" s="24"/>
      <c r="AE38" s="24"/>
    </row>
    <row r="39" s="26" customFormat="true" ht="14.4" hidden="true" customHeight="true" outlineLevel="0" collapsed="false">
      <c r="A39" s="24"/>
      <c r="B39" s="25"/>
      <c r="C39" s="24"/>
      <c r="D39" s="24"/>
      <c r="E39" s="33" t="s">
        <v>46</v>
      </c>
      <c r="F39" s="145" t="n">
        <f aca="false">ROUND((SUM(BI126:BI170)),  2)</f>
        <v>0</v>
      </c>
      <c r="G39" s="146"/>
      <c r="H39" s="146"/>
      <c r="I39" s="147" t="n">
        <v>0</v>
      </c>
      <c r="J39" s="145" t="n">
        <f aca="false">0</f>
        <v>0</v>
      </c>
      <c r="K39" s="24"/>
      <c r="L39" s="46"/>
      <c r="S39" s="24"/>
      <c r="T39" s="24"/>
      <c r="U39" s="24"/>
      <c r="V39" s="24"/>
      <c r="W39" s="24"/>
      <c r="X39" s="24"/>
      <c r="Y39" s="24"/>
      <c r="Z39" s="24"/>
      <c r="AA39" s="24"/>
      <c r="AB39" s="24"/>
      <c r="AC39" s="24"/>
      <c r="AD39" s="24"/>
      <c r="AE39" s="24"/>
    </row>
    <row r="40" s="26" customFormat="true" ht="6.9" hidden="false" customHeight="true" outlineLevel="0" collapsed="false">
      <c r="A40" s="24"/>
      <c r="B40" s="25"/>
      <c r="C40" s="24"/>
      <c r="D40" s="24"/>
      <c r="E40" s="24"/>
      <c r="F40" s="24"/>
      <c r="G40" s="24"/>
      <c r="H40" s="24"/>
      <c r="I40" s="24"/>
      <c r="J40" s="24"/>
      <c r="K40" s="24"/>
      <c r="L40" s="46"/>
      <c r="S40" s="24"/>
      <c r="T40" s="24"/>
      <c r="U40" s="24"/>
      <c r="V40" s="24"/>
      <c r="W40" s="24"/>
      <c r="X40" s="24"/>
      <c r="Y40" s="24"/>
      <c r="Z40" s="24"/>
      <c r="AA40" s="24"/>
      <c r="AB40" s="24"/>
      <c r="AC40" s="24"/>
      <c r="AD40" s="24"/>
      <c r="AE40" s="24"/>
    </row>
    <row r="41" s="26" customFormat="true" ht="25.35" hidden="false" customHeight="true" outlineLevel="0" collapsed="false">
      <c r="A41" s="24"/>
      <c r="B41" s="25"/>
      <c r="C41" s="130"/>
      <c r="D41" s="150" t="s">
        <v>47</v>
      </c>
      <c r="E41" s="70"/>
      <c r="F41" s="70"/>
      <c r="G41" s="151" t="s">
        <v>48</v>
      </c>
      <c r="H41" s="152" t="s">
        <v>49</v>
      </c>
      <c r="I41" s="70"/>
      <c r="J41" s="153" t="n">
        <f aca="false">SUM(J32:J39)</f>
        <v>0</v>
      </c>
      <c r="K41" s="154"/>
      <c r="L41" s="46"/>
      <c r="S41" s="24"/>
      <c r="T41" s="24"/>
      <c r="U41" s="24"/>
      <c r="V41" s="24"/>
      <c r="W41" s="24"/>
      <c r="X41" s="24"/>
      <c r="Y41" s="24"/>
      <c r="Z41" s="24"/>
      <c r="AA41" s="24"/>
      <c r="AB41" s="24"/>
      <c r="AC41" s="24"/>
      <c r="AD41" s="24"/>
      <c r="AE41" s="24"/>
    </row>
    <row r="42" s="26" customFormat="true" ht="14.4" hidden="false" customHeight="true" outlineLevel="0" collapsed="false">
      <c r="A42" s="24"/>
      <c r="B42" s="25"/>
      <c r="C42" s="24"/>
      <c r="D42" s="24"/>
      <c r="E42" s="24"/>
      <c r="F42" s="24"/>
      <c r="G42" s="24"/>
      <c r="H42" s="24"/>
      <c r="I42" s="24"/>
      <c r="J42" s="24"/>
      <c r="K42" s="24"/>
      <c r="L42" s="46"/>
      <c r="S42" s="24"/>
      <c r="T42" s="24"/>
      <c r="U42" s="24"/>
      <c r="V42" s="24"/>
      <c r="W42" s="24"/>
      <c r="X42" s="24"/>
      <c r="Y42" s="24"/>
      <c r="Z42" s="24"/>
      <c r="AA42" s="24"/>
      <c r="AB42" s="24"/>
      <c r="AC42" s="24"/>
      <c r="AD42" s="24"/>
      <c r="AE42" s="24"/>
    </row>
    <row r="43" customFormat="false" ht="14.4" hidden="false" customHeight="true" outlineLevel="0" collapsed="false">
      <c r="B43" s="6"/>
      <c r="L43" s="6"/>
    </row>
    <row r="44" customFormat="false" ht="14.4" hidden="false" customHeight="true" outlineLevel="0" collapsed="false">
      <c r="B44" s="6"/>
      <c r="L44" s="6"/>
    </row>
    <row r="45" customFormat="false" ht="14.4" hidden="false" customHeight="true" outlineLevel="0" collapsed="false">
      <c r="B45" s="6"/>
      <c r="L45" s="6"/>
    </row>
    <row r="46" customFormat="false" ht="14.4" hidden="false" customHeight="true" outlineLevel="0" collapsed="false">
      <c r="B46" s="6"/>
      <c r="L46" s="6"/>
    </row>
    <row r="47" customFormat="false" ht="14.4" hidden="false" customHeight="true" outlineLevel="0" collapsed="false">
      <c r="B47" s="6"/>
      <c r="L47" s="6"/>
    </row>
    <row r="48" customFormat="false" ht="14.4" hidden="false" customHeight="true" outlineLevel="0" collapsed="false">
      <c r="B48" s="6"/>
      <c r="L48" s="6"/>
    </row>
    <row r="49" customFormat="false" ht="14.4" hidden="false" customHeight="true" outlineLevel="0" collapsed="false">
      <c r="B49" s="6"/>
      <c r="L49" s="6"/>
    </row>
    <row r="50" s="26" customFormat="true" ht="14.4" hidden="false" customHeight="true" outlineLevel="0" collapsed="false">
      <c r="B50" s="46"/>
      <c r="D50" s="47" t="s">
        <v>50</v>
      </c>
      <c r="E50" s="48"/>
      <c r="F50" s="48"/>
      <c r="G50" s="47" t="s">
        <v>51</v>
      </c>
      <c r="H50" s="48"/>
      <c r="I50" s="48"/>
      <c r="J50" s="48"/>
      <c r="K50" s="48"/>
      <c r="L50" s="46"/>
    </row>
    <row r="51" customFormat="false" ht="10.2" hidden="false" customHeight="false" outlineLevel="0" collapsed="false">
      <c r="B51" s="6"/>
      <c r="L51" s="6"/>
    </row>
    <row r="52" customFormat="false" ht="10.2" hidden="false" customHeight="false" outlineLevel="0" collapsed="false">
      <c r="B52" s="6"/>
      <c r="L52" s="6"/>
    </row>
    <row r="53" customFormat="false" ht="10.2" hidden="false" customHeight="false" outlineLevel="0" collapsed="false">
      <c r="B53" s="6"/>
      <c r="L53" s="6"/>
    </row>
    <row r="54" customFormat="false" ht="10.2" hidden="false" customHeight="false" outlineLevel="0" collapsed="false">
      <c r="B54" s="6"/>
      <c r="L54" s="6"/>
    </row>
    <row r="55" customFormat="false" ht="10.2" hidden="false" customHeight="false" outlineLevel="0" collapsed="false">
      <c r="B55" s="6"/>
      <c r="L55" s="6"/>
    </row>
    <row r="56" customFormat="false" ht="10.2" hidden="false" customHeight="false" outlineLevel="0" collapsed="false">
      <c r="B56" s="6"/>
      <c r="L56" s="6"/>
    </row>
    <row r="57" customFormat="false" ht="10.2" hidden="false" customHeight="false" outlineLevel="0" collapsed="false">
      <c r="B57" s="6"/>
      <c r="L57" s="6"/>
    </row>
    <row r="58" customFormat="false" ht="10.2" hidden="false" customHeight="false" outlineLevel="0" collapsed="false">
      <c r="B58" s="6"/>
      <c r="L58" s="6"/>
    </row>
    <row r="59" customFormat="false" ht="10.2" hidden="false" customHeight="false" outlineLevel="0" collapsed="false">
      <c r="B59" s="6"/>
      <c r="L59" s="6"/>
    </row>
    <row r="60" customFormat="false" ht="10.2" hidden="false" customHeight="false" outlineLevel="0" collapsed="false">
      <c r="B60" s="6"/>
      <c r="L60" s="6"/>
    </row>
    <row r="61" s="26" customFormat="true" ht="13.2" hidden="false" customHeight="false" outlineLevel="0" collapsed="false">
      <c r="A61" s="24"/>
      <c r="B61" s="25"/>
      <c r="C61" s="24"/>
      <c r="D61" s="49" t="s">
        <v>52</v>
      </c>
      <c r="E61" s="28"/>
      <c r="F61" s="155" t="s">
        <v>53</v>
      </c>
      <c r="G61" s="49" t="s">
        <v>52</v>
      </c>
      <c r="H61" s="28"/>
      <c r="I61" s="28"/>
      <c r="J61" s="156" t="s">
        <v>53</v>
      </c>
      <c r="K61" s="28"/>
      <c r="L61" s="46"/>
      <c r="S61" s="24"/>
      <c r="T61" s="24"/>
      <c r="U61" s="24"/>
      <c r="V61" s="24"/>
      <c r="W61" s="24"/>
      <c r="X61" s="24"/>
      <c r="Y61" s="24"/>
      <c r="Z61" s="24"/>
      <c r="AA61" s="24"/>
      <c r="AB61" s="24"/>
      <c r="AC61" s="24"/>
      <c r="AD61" s="24"/>
      <c r="AE61" s="24"/>
    </row>
    <row r="62" customFormat="false" ht="10.2" hidden="false" customHeight="false" outlineLevel="0" collapsed="false">
      <c r="B62" s="6"/>
      <c r="L62" s="6"/>
    </row>
    <row r="63" customFormat="false" ht="10.2" hidden="false" customHeight="false" outlineLevel="0" collapsed="false">
      <c r="B63" s="6"/>
      <c r="L63" s="6"/>
    </row>
    <row r="64" customFormat="false" ht="10.2" hidden="false" customHeight="false" outlineLevel="0" collapsed="false">
      <c r="B64" s="6"/>
      <c r="L64" s="6"/>
    </row>
    <row r="65" s="26" customFormat="true" ht="13.2" hidden="false" customHeight="false" outlineLevel="0" collapsed="false">
      <c r="A65" s="24"/>
      <c r="B65" s="25"/>
      <c r="C65" s="24"/>
      <c r="D65" s="47" t="s">
        <v>54</v>
      </c>
      <c r="E65" s="50"/>
      <c r="F65" s="50"/>
      <c r="G65" s="47" t="s">
        <v>55</v>
      </c>
      <c r="H65" s="50"/>
      <c r="I65" s="50"/>
      <c r="J65" s="50"/>
      <c r="K65" s="50"/>
      <c r="L65" s="46"/>
      <c r="S65" s="24"/>
      <c r="T65" s="24"/>
      <c r="U65" s="24"/>
      <c r="V65" s="24"/>
      <c r="W65" s="24"/>
      <c r="X65" s="24"/>
      <c r="Y65" s="24"/>
      <c r="Z65" s="24"/>
      <c r="AA65" s="24"/>
      <c r="AB65" s="24"/>
      <c r="AC65" s="24"/>
      <c r="AD65" s="24"/>
      <c r="AE65" s="24"/>
    </row>
    <row r="66" customFormat="false" ht="10.2" hidden="false" customHeight="false" outlineLevel="0" collapsed="false">
      <c r="B66" s="6"/>
      <c r="L66" s="6"/>
    </row>
    <row r="67" customFormat="false" ht="10.2" hidden="false" customHeight="false" outlineLevel="0" collapsed="false">
      <c r="B67" s="6"/>
      <c r="L67" s="6"/>
    </row>
    <row r="68" customFormat="false" ht="10.2" hidden="false" customHeight="false" outlineLevel="0" collapsed="false">
      <c r="B68" s="6"/>
      <c r="L68" s="6"/>
    </row>
    <row r="69" customFormat="false" ht="10.2" hidden="false" customHeight="false" outlineLevel="0" collapsed="false">
      <c r="B69" s="6"/>
      <c r="L69" s="6"/>
    </row>
    <row r="70" customFormat="false" ht="10.2" hidden="false" customHeight="false" outlineLevel="0" collapsed="false">
      <c r="B70" s="6"/>
      <c r="L70" s="6"/>
    </row>
    <row r="71" customFormat="false" ht="10.2" hidden="false" customHeight="false" outlineLevel="0" collapsed="false">
      <c r="B71" s="6"/>
      <c r="L71" s="6"/>
    </row>
    <row r="72" customFormat="false" ht="10.2" hidden="false" customHeight="false" outlineLevel="0" collapsed="false">
      <c r="B72" s="6"/>
      <c r="L72" s="6"/>
    </row>
    <row r="73" customFormat="false" ht="10.2" hidden="false" customHeight="false" outlineLevel="0" collapsed="false">
      <c r="B73" s="6"/>
      <c r="L73" s="6"/>
    </row>
    <row r="74" customFormat="false" ht="10.2" hidden="false" customHeight="false" outlineLevel="0" collapsed="false">
      <c r="B74" s="6"/>
      <c r="L74" s="6"/>
    </row>
    <row r="75" customFormat="false" ht="10.2" hidden="false" customHeight="false" outlineLevel="0" collapsed="false">
      <c r="B75" s="6"/>
      <c r="L75" s="6"/>
    </row>
    <row r="76" s="26" customFormat="true" ht="13.2" hidden="false" customHeight="false" outlineLevel="0" collapsed="false">
      <c r="A76" s="24"/>
      <c r="B76" s="25"/>
      <c r="C76" s="24"/>
      <c r="D76" s="49" t="s">
        <v>52</v>
      </c>
      <c r="E76" s="28"/>
      <c r="F76" s="155" t="s">
        <v>53</v>
      </c>
      <c r="G76" s="49" t="s">
        <v>52</v>
      </c>
      <c r="H76" s="28"/>
      <c r="I76" s="28"/>
      <c r="J76" s="156" t="s">
        <v>53</v>
      </c>
      <c r="K76" s="28"/>
      <c r="L76" s="46"/>
      <c r="S76" s="24"/>
      <c r="T76" s="24"/>
      <c r="U76" s="24"/>
      <c r="V76" s="24"/>
      <c r="W76" s="24"/>
      <c r="X76" s="24"/>
      <c r="Y76" s="24"/>
      <c r="Z76" s="24"/>
      <c r="AA76" s="24"/>
      <c r="AB76" s="24"/>
      <c r="AC76" s="24"/>
      <c r="AD76" s="24"/>
      <c r="AE76" s="24"/>
    </row>
    <row r="77" s="26" customFormat="true" ht="14.4" hidden="false" customHeight="true" outlineLevel="0" collapsed="false">
      <c r="A77" s="24"/>
      <c r="B77" s="51"/>
      <c r="C77" s="52"/>
      <c r="D77" s="52"/>
      <c r="E77" s="52"/>
      <c r="F77" s="52"/>
      <c r="G77" s="52"/>
      <c r="H77" s="52"/>
      <c r="I77" s="52"/>
      <c r="J77" s="52"/>
      <c r="K77" s="52"/>
      <c r="L77" s="46"/>
      <c r="S77" s="24"/>
      <c r="T77" s="24"/>
      <c r="U77" s="24"/>
      <c r="V77" s="24"/>
      <c r="W77" s="24"/>
      <c r="X77" s="24"/>
      <c r="Y77" s="24"/>
      <c r="Z77" s="24"/>
      <c r="AA77" s="24"/>
      <c r="AB77" s="24"/>
      <c r="AC77" s="24"/>
      <c r="AD77" s="24"/>
      <c r="AE77" s="24"/>
    </row>
    <row r="81" s="26" customFormat="true" ht="6.9" hidden="false" customHeight="true" outlineLevel="0" collapsed="false">
      <c r="A81" s="24"/>
      <c r="B81" s="53"/>
      <c r="C81" s="54"/>
      <c r="D81" s="54"/>
      <c r="E81" s="54"/>
      <c r="F81" s="54"/>
      <c r="G81" s="54"/>
      <c r="H81" s="54"/>
      <c r="I81" s="54"/>
      <c r="J81" s="54"/>
      <c r="K81" s="54"/>
      <c r="L81" s="46"/>
      <c r="S81" s="24"/>
      <c r="T81" s="24"/>
      <c r="U81" s="24"/>
      <c r="V81" s="24"/>
      <c r="W81" s="24"/>
      <c r="X81" s="24"/>
      <c r="Y81" s="24"/>
      <c r="Z81" s="24"/>
      <c r="AA81" s="24"/>
      <c r="AB81" s="24"/>
      <c r="AC81" s="24"/>
      <c r="AD81" s="24"/>
      <c r="AE81" s="24"/>
    </row>
    <row r="82" s="26" customFormat="true" ht="24.9" hidden="false" customHeight="true" outlineLevel="0" collapsed="false">
      <c r="A82" s="24"/>
      <c r="B82" s="25"/>
      <c r="C82" s="7" t="s">
        <v>112</v>
      </c>
      <c r="D82" s="24"/>
      <c r="E82" s="24"/>
      <c r="F82" s="24"/>
      <c r="G82" s="24"/>
      <c r="H82" s="24"/>
      <c r="I82" s="24"/>
      <c r="J82" s="24"/>
      <c r="K82" s="24"/>
      <c r="L82" s="46"/>
      <c r="S82" s="24"/>
      <c r="T82" s="24"/>
      <c r="U82" s="24"/>
      <c r="V82" s="24"/>
      <c r="W82" s="24"/>
      <c r="X82" s="24"/>
      <c r="Y82" s="24"/>
      <c r="Z82" s="24"/>
      <c r="AA82" s="24"/>
      <c r="AB82" s="24"/>
      <c r="AC82" s="24"/>
      <c r="AD82" s="24"/>
      <c r="AE82" s="24"/>
    </row>
    <row r="83" s="26" customFormat="true" ht="6.9" hidden="false" customHeight="true" outlineLevel="0" collapsed="false">
      <c r="A83" s="24"/>
      <c r="B83" s="25"/>
      <c r="C83" s="24"/>
      <c r="D83" s="24"/>
      <c r="E83" s="24"/>
      <c r="F83" s="24"/>
      <c r="G83" s="24"/>
      <c r="H83" s="24"/>
      <c r="I83" s="24"/>
      <c r="J83" s="24"/>
      <c r="K83" s="24"/>
      <c r="L83" s="46"/>
      <c r="S83" s="24"/>
      <c r="T83" s="24"/>
      <c r="U83" s="24"/>
      <c r="V83" s="24"/>
      <c r="W83" s="24"/>
      <c r="X83" s="24"/>
      <c r="Y83" s="24"/>
      <c r="Z83" s="24"/>
      <c r="AA83" s="24"/>
      <c r="AB83" s="24"/>
      <c r="AC83" s="24"/>
      <c r="AD83" s="24"/>
      <c r="AE83" s="24"/>
    </row>
    <row r="84" s="26" customFormat="true" ht="12" hidden="false" customHeight="true" outlineLevel="0" collapsed="false">
      <c r="A84" s="24"/>
      <c r="B84" s="25"/>
      <c r="C84" s="15" t="s">
        <v>14</v>
      </c>
      <c r="D84" s="24"/>
      <c r="E84" s="24"/>
      <c r="F84" s="24"/>
      <c r="G84" s="24"/>
      <c r="H84" s="24"/>
      <c r="I84" s="24"/>
      <c r="J84" s="24"/>
      <c r="K84" s="24"/>
      <c r="L84" s="46"/>
      <c r="S84" s="24"/>
      <c r="T84" s="24"/>
      <c r="U84" s="24"/>
      <c r="V84" s="24"/>
      <c r="W84" s="24"/>
      <c r="X84" s="24"/>
      <c r="Y84" s="24"/>
      <c r="Z84" s="24"/>
      <c r="AA84" s="24"/>
      <c r="AB84" s="24"/>
      <c r="AC84" s="24"/>
      <c r="AD84" s="24"/>
      <c r="AE84" s="24"/>
    </row>
    <row r="85" s="26" customFormat="true" ht="27" hidden="false" customHeight="true" outlineLevel="0" collapsed="false">
      <c r="A85" s="24"/>
      <c r="B85" s="25"/>
      <c r="C85" s="24"/>
      <c r="D85" s="24"/>
      <c r="E85" s="133" t="str">
        <f aca="false">E7</f>
        <v>Stavebné úpravy špeciálnej základnej školy s materskou školou, Žilina - Vlčince</v>
      </c>
      <c r="F85" s="133"/>
      <c r="G85" s="133"/>
      <c r="H85" s="133"/>
      <c r="I85" s="24"/>
      <c r="J85" s="24"/>
      <c r="K85" s="24"/>
      <c r="L85" s="46"/>
      <c r="S85" s="24"/>
      <c r="T85" s="24"/>
      <c r="U85" s="24"/>
      <c r="V85" s="24"/>
      <c r="W85" s="24"/>
      <c r="X85" s="24"/>
      <c r="Y85" s="24"/>
      <c r="Z85" s="24"/>
      <c r="AA85" s="24"/>
      <c r="AB85" s="24"/>
      <c r="AC85" s="24"/>
      <c r="AD85" s="24"/>
      <c r="AE85" s="24"/>
    </row>
    <row r="86" customFormat="false" ht="12" hidden="false" customHeight="true" outlineLevel="0" collapsed="false">
      <c r="B86" s="6"/>
      <c r="C86" s="15" t="s">
        <v>108</v>
      </c>
      <c r="L86" s="6"/>
    </row>
    <row r="87" s="26" customFormat="true" ht="14.4" hidden="false" customHeight="true" outlineLevel="0" collapsed="false">
      <c r="A87" s="24"/>
      <c r="B87" s="25"/>
      <c r="C87" s="24"/>
      <c r="D87" s="24"/>
      <c r="E87" s="133" t="s">
        <v>109</v>
      </c>
      <c r="F87" s="133"/>
      <c r="G87" s="133"/>
      <c r="H87" s="133"/>
      <c r="I87" s="24"/>
      <c r="J87" s="24"/>
      <c r="K87" s="24"/>
      <c r="L87" s="46"/>
      <c r="S87" s="24"/>
      <c r="T87" s="24"/>
      <c r="U87" s="24"/>
      <c r="V87" s="24"/>
      <c r="W87" s="24"/>
      <c r="X87" s="24"/>
      <c r="Y87" s="24"/>
      <c r="Z87" s="24"/>
      <c r="AA87" s="24"/>
      <c r="AB87" s="24"/>
      <c r="AC87" s="24"/>
      <c r="AD87" s="24"/>
      <c r="AE87" s="24"/>
    </row>
    <row r="88" s="26" customFormat="true" ht="12" hidden="false" customHeight="true" outlineLevel="0" collapsed="false">
      <c r="A88" s="24"/>
      <c r="B88" s="25"/>
      <c r="C88" s="15" t="s">
        <v>110</v>
      </c>
      <c r="D88" s="24"/>
      <c r="E88" s="24"/>
      <c r="F88" s="24"/>
      <c r="G88" s="24"/>
      <c r="H88" s="24"/>
      <c r="I88" s="24"/>
      <c r="J88" s="24"/>
      <c r="K88" s="24"/>
      <c r="L88" s="46"/>
      <c r="S88" s="24"/>
      <c r="T88" s="24"/>
      <c r="U88" s="24"/>
      <c r="V88" s="24"/>
      <c r="W88" s="24"/>
      <c r="X88" s="24"/>
      <c r="Y88" s="24"/>
      <c r="Z88" s="24"/>
      <c r="AA88" s="24"/>
      <c r="AB88" s="24"/>
      <c r="AC88" s="24"/>
      <c r="AD88" s="24"/>
      <c r="AE88" s="24"/>
    </row>
    <row r="89" s="26" customFormat="true" ht="15.6" hidden="false" customHeight="true" outlineLevel="0" collapsed="false">
      <c r="A89" s="24"/>
      <c r="B89" s="25"/>
      <c r="C89" s="24"/>
      <c r="D89" s="24"/>
      <c r="E89" s="134" t="str">
        <f aca="false">E11</f>
        <v>c - elektroinštalácia</v>
      </c>
      <c r="F89" s="134"/>
      <c r="G89" s="134"/>
      <c r="H89" s="134"/>
      <c r="I89" s="24"/>
      <c r="J89" s="24"/>
      <c r="K89" s="24"/>
      <c r="L89" s="46"/>
      <c r="S89" s="24"/>
      <c r="T89" s="24"/>
      <c r="U89" s="24"/>
      <c r="V89" s="24"/>
      <c r="W89" s="24"/>
      <c r="X89" s="24"/>
      <c r="Y89" s="24"/>
      <c r="Z89" s="24"/>
      <c r="AA89" s="24"/>
      <c r="AB89" s="24"/>
      <c r="AC89" s="24"/>
      <c r="AD89" s="24"/>
      <c r="AE89" s="24"/>
    </row>
    <row r="90" s="26" customFormat="true" ht="6.9" hidden="false" customHeight="true" outlineLevel="0" collapsed="false">
      <c r="A90" s="24"/>
      <c r="B90" s="25"/>
      <c r="C90" s="24"/>
      <c r="D90" s="24"/>
      <c r="E90" s="24"/>
      <c r="F90" s="24"/>
      <c r="G90" s="24"/>
      <c r="H90" s="24"/>
      <c r="I90" s="24"/>
      <c r="J90" s="24"/>
      <c r="K90" s="24"/>
      <c r="L90" s="46"/>
      <c r="S90" s="24"/>
      <c r="T90" s="24"/>
      <c r="U90" s="24"/>
      <c r="V90" s="24"/>
      <c r="W90" s="24"/>
      <c r="X90" s="24"/>
      <c r="Y90" s="24"/>
      <c r="Z90" s="24"/>
      <c r="AA90" s="24"/>
      <c r="AB90" s="24"/>
      <c r="AC90" s="24"/>
      <c r="AD90" s="24"/>
      <c r="AE90" s="24"/>
    </row>
    <row r="91" s="26" customFormat="true" ht="12" hidden="false" customHeight="true" outlineLevel="0" collapsed="false">
      <c r="A91" s="24"/>
      <c r="B91" s="25"/>
      <c r="C91" s="15" t="s">
        <v>18</v>
      </c>
      <c r="D91" s="24"/>
      <c r="E91" s="24"/>
      <c r="F91" s="16" t="str">
        <f aca="false">F14</f>
        <v>Žilina - Vlčince</v>
      </c>
      <c r="G91" s="24"/>
      <c r="H91" s="24"/>
      <c r="I91" s="15" t="s">
        <v>20</v>
      </c>
      <c r="J91" s="135" t="str">
        <f aca="false">IF(J14="","",J14)</f>
        <v>21. 9. 2022</v>
      </c>
      <c r="K91" s="24"/>
      <c r="L91" s="46"/>
      <c r="S91" s="24"/>
      <c r="T91" s="24"/>
      <c r="U91" s="24"/>
      <c r="V91" s="24"/>
      <c r="W91" s="24"/>
      <c r="X91" s="24"/>
      <c r="Y91" s="24"/>
      <c r="Z91" s="24"/>
      <c r="AA91" s="24"/>
      <c r="AB91" s="24"/>
      <c r="AC91" s="24"/>
      <c r="AD91" s="24"/>
      <c r="AE91" s="24"/>
    </row>
    <row r="92" s="26" customFormat="true" ht="6.9" hidden="false" customHeight="true" outlineLevel="0" collapsed="false">
      <c r="A92" s="24"/>
      <c r="B92" s="25"/>
      <c r="C92" s="24"/>
      <c r="D92" s="24"/>
      <c r="E92" s="24"/>
      <c r="F92" s="24"/>
      <c r="G92" s="24"/>
      <c r="H92" s="24"/>
      <c r="I92" s="24"/>
      <c r="J92" s="24"/>
      <c r="K92" s="24"/>
      <c r="L92" s="46"/>
      <c r="S92" s="24"/>
      <c r="T92" s="24"/>
      <c r="U92" s="24"/>
      <c r="V92" s="24"/>
      <c r="W92" s="24"/>
      <c r="X92" s="24"/>
      <c r="Y92" s="24"/>
      <c r="Z92" s="24"/>
      <c r="AA92" s="24"/>
      <c r="AB92" s="24"/>
      <c r="AC92" s="24"/>
      <c r="AD92" s="24"/>
      <c r="AE92" s="24"/>
    </row>
    <row r="93" s="26" customFormat="true" ht="26.4" hidden="false" customHeight="true" outlineLevel="0" collapsed="false">
      <c r="A93" s="24"/>
      <c r="B93" s="25"/>
      <c r="C93" s="15" t="s">
        <v>22</v>
      </c>
      <c r="D93" s="24"/>
      <c r="E93" s="24"/>
      <c r="F93" s="16" t="str">
        <f aca="false">E17</f>
        <v>Špeciálna ZŠ a MŠ, Vojtaššáka 13, Žilina</v>
      </c>
      <c r="G93" s="24"/>
      <c r="H93" s="24"/>
      <c r="I93" s="15" t="s">
        <v>28</v>
      </c>
      <c r="J93" s="157" t="str">
        <f aca="false">E23</f>
        <v>Ing. Vladimír Krčmárek</v>
      </c>
      <c r="K93" s="24"/>
      <c r="L93" s="46"/>
      <c r="S93" s="24"/>
      <c r="T93" s="24"/>
      <c r="U93" s="24"/>
      <c r="V93" s="24"/>
      <c r="W93" s="24"/>
      <c r="X93" s="24"/>
      <c r="Y93" s="24"/>
      <c r="Z93" s="24"/>
      <c r="AA93" s="24"/>
      <c r="AB93" s="24"/>
      <c r="AC93" s="24"/>
      <c r="AD93" s="24"/>
      <c r="AE93" s="24"/>
    </row>
    <row r="94" s="26" customFormat="true" ht="26.4" hidden="false" customHeight="true" outlineLevel="0" collapsed="false">
      <c r="A94" s="24"/>
      <c r="B94" s="25"/>
      <c r="C94" s="15" t="s">
        <v>26</v>
      </c>
      <c r="D94" s="24"/>
      <c r="E94" s="24"/>
      <c r="F94" s="16" t="str">
        <f aca="false">IF(E20="","",E20)</f>
        <v>Vyplň údaj</v>
      </c>
      <c r="G94" s="24"/>
      <c r="H94" s="24"/>
      <c r="I94" s="15" t="s">
        <v>31</v>
      </c>
      <c r="J94" s="157" t="str">
        <f aca="false">E26</f>
        <v>Ing. Vladimír Krčmárek</v>
      </c>
      <c r="K94" s="24"/>
      <c r="L94" s="46"/>
      <c r="S94" s="24"/>
      <c r="T94" s="24"/>
      <c r="U94" s="24"/>
      <c r="V94" s="24"/>
      <c r="W94" s="24"/>
      <c r="X94" s="24"/>
      <c r="Y94" s="24"/>
      <c r="Z94" s="24"/>
      <c r="AA94" s="24"/>
      <c r="AB94" s="24"/>
      <c r="AC94" s="24"/>
      <c r="AD94" s="24"/>
      <c r="AE94" s="24"/>
    </row>
    <row r="95" s="26" customFormat="true" ht="10.35" hidden="false" customHeight="true" outlineLevel="0" collapsed="false">
      <c r="A95" s="24"/>
      <c r="B95" s="25"/>
      <c r="C95" s="24"/>
      <c r="D95" s="24"/>
      <c r="E95" s="24"/>
      <c r="F95" s="24"/>
      <c r="G95" s="24"/>
      <c r="H95" s="24"/>
      <c r="I95" s="24"/>
      <c r="J95" s="24"/>
      <c r="K95" s="24"/>
      <c r="L95" s="46"/>
      <c r="S95" s="24"/>
      <c r="T95" s="24"/>
      <c r="U95" s="24"/>
      <c r="V95" s="24"/>
      <c r="W95" s="24"/>
      <c r="X95" s="24"/>
      <c r="Y95" s="24"/>
      <c r="Z95" s="24"/>
      <c r="AA95" s="24"/>
      <c r="AB95" s="24"/>
      <c r="AC95" s="24"/>
      <c r="AD95" s="24"/>
      <c r="AE95" s="24"/>
    </row>
    <row r="96" s="26" customFormat="true" ht="29.25" hidden="false" customHeight="true" outlineLevel="0" collapsed="false">
      <c r="A96" s="24"/>
      <c r="B96" s="25"/>
      <c r="C96" s="158" t="s">
        <v>113</v>
      </c>
      <c r="D96" s="130"/>
      <c r="E96" s="130"/>
      <c r="F96" s="130"/>
      <c r="G96" s="130"/>
      <c r="H96" s="130"/>
      <c r="I96" s="130"/>
      <c r="J96" s="159" t="s">
        <v>114</v>
      </c>
      <c r="K96" s="130"/>
      <c r="L96" s="46"/>
      <c r="S96" s="24"/>
      <c r="T96" s="24"/>
      <c r="U96" s="24"/>
      <c r="V96" s="24"/>
      <c r="W96" s="24"/>
      <c r="X96" s="24"/>
      <c r="Y96" s="24"/>
      <c r="Z96" s="24"/>
      <c r="AA96" s="24"/>
      <c r="AB96" s="24"/>
      <c r="AC96" s="24"/>
      <c r="AD96" s="24"/>
      <c r="AE96" s="24"/>
    </row>
    <row r="97" s="26" customFormat="true" ht="10.35" hidden="false" customHeight="true" outlineLevel="0" collapsed="false">
      <c r="A97" s="24"/>
      <c r="B97" s="25"/>
      <c r="C97" s="24"/>
      <c r="D97" s="24"/>
      <c r="E97" s="24"/>
      <c r="F97" s="24"/>
      <c r="G97" s="24"/>
      <c r="H97" s="24"/>
      <c r="I97" s="24"/>
      <c r="J97" s="24"/>
      <c r="K97" s="24"/>
      <c r="L97" s="46"/>
      <c r="S97" s="24"/>
      <c r="T97" s="24"/>
      <c r="U97" s="24"/>
      <c r="V97" s="24"/>
      <c r="W97" s="24"/>
      <c r="X97" s="24"/>
      <c r="Y97" s="24"/>
      <c r="Z97" s="24"/>
      <c r="AA97" s="24"/>
      <c r="AB97" s="24"/>
      <c r="AC97" s="24"/>
      <c r="AD97" s="24"/>
      <c r="AE97" s="24"/>
    </row>
    <row r="98" s="26" customFormat="true" ht="22.8" hidden="false" customHeight="true" outlineLevel="0" collapsed="false">
      <c r="A98" s="24"/>
      <c r="B98" s="25"/>
      <c r="C98" s="160" t="s">
        <v>115</v>
      </c>
      <c r="D98" s="24"/>
      <c r="E98" s="24"/>
      <c r="F98" s="24"/>
      <c r="G98" s="24"/>
      <c r="H98" s="24"/>
      <c r="I98" s="24"/>
      <c r="J98" s="142" t="n">
        <f aca="false">J126</f>
        <v>0</v>
      </c>
      <c r="K98" s="24"/>
      <c r="L98" s="46"/>
      <c r="S98" s="24"/>
      <c r="T98" s="24"/>
      <c r="U98" s="24"/>
      <c r="V98" s="24"/>
      <c r="W98" s="24"/>
      <c r="X98" s="24"/>
      <c r="Y98" s="24"/>
      <c r="Z98" s="24"/>
      <c r="AA98" s="24"/>
      <c r="AB98" s="24"/>
      <c r="AC98" s="24"/>
      <c r="AD98" s="24"/>
      <c r="AE98" s="24"/>
      <c r="AU98" s="3" t="s">
        <v>116</v>
      </c>
    </row>
    <row r="99" s="161" customFormat="true" ht="24.9" hidden="false" customHeight="true" outlineLevel="0" collapsed="false">
      <c r="B99" s="162"/>
      <c r="D99" s="163" t="s">
        <v>1047</v>
      </c>
      <c r="E99" s="164"/>
      <c r="F99" s="164"/>
      <c r="G99" s="164"/>
      <c r="H99" s="164"/>
      <c r="I99" s="164"/>
      <c r="J99" s="165" t="n">
        <f aca="false">J127</f>
        <v>0</v>
      </c>
      <c r="L99" s="162"/>
    </row>
    <row r="100" s="108" customFormat="true" ht="19.95" hidden="false" customHeight="true" outlineLevel="0" collapsed="false">
      <c r="B100" s="166"/>
      <c r="D100" s="167" t="s">
        <v>1048</v>
      </c>
      <c r="E100" s="168"/>
      <c r="F100" s="168"/>
      <c r="G100" s="168"/>
      <c r="H100" s="168"/>
      <c r="I100" s="168"/>
      <c r="J100" s="169" t="n">
        <f aca="false">J128</f>
        <v>0</v>
      </c>
      <c r="L100" s="166"/>
    </row>
    <row r="101" s="108" customFormat="true" ht="19.95" hidden="false" customHeight="true" outlineLevel="0" collapsed="false">
      <c r="B101" s="166"/>
      <c r="D101" s="167" t="s">
        <v>1049</v>
      </c>
      <c r="E101" s="168"/>
      <c r="F101" s="168"/>
      <c r="G101" s="168"/>
      <c r="H101" s="168"/>
      <c r="I101" s="168"/>
      <c r="J101" s="169" t="n">
        <f aca="false">J130</f>
        <v>0</v>
      </c>
      <c r="L101" s="166"/>
    </row>
    <row r="102" s="161" customFormat="true" ht="24.9" hidden="false" customHeight="true" outlineLevel="0" collapsed="false">
      <c r="B102" s="162"/>
      <c r="D102" s="163" t="s">
        <v>1050</v>
      </c>
      <c r="E102" s="164"/>
      <c r="F102" s="164"/>
      <c r="G102" s="164"/>
      <c r="H102" s="164"/>
      <c r="I102" s="164"/>
      <c r="J102" s="165" t="n">
        <f aca="false">J132</f>
        <v>0</v>
      </c>
      <c r="L102" s="162"/>
    </row>
    <row r="103" s="108" customFormat="true" ht="19.95" hidden="false" customHeight="true" outlineLevel="0" collapsed="false">
      <c r="B103" s="166"/>
      <c r="D103" s="167" t="s">
        <v>1051</v>
      </c>
      <c r="E103" s="168"/>
      <c r="F103" s="168"/>
      <c r="G103" s="168"/>
      <c r="H103" s="168"/>
      <c r="I103" s="168"/>
      <c r="J103" s="169" t="n">
        <f aca="false">J133</f>
        <v>0</v>
      </c>
      <c r="L103" s="166"/>
    </row>
    <row r="104" s="161" customFormat="true" ht="24.9" hidden="false" customHeight="true" outlineLevel="0" collapsed="false">
      <c r="B104" s="162"/>
      <c r="D104" s="163" t="s">
        <v>1052</v>
      </c>
      <c r="E104" s="164"/>
      <c r="F104" s="164"/>
      <c r="G104" s="164"/>
      <c r="H104" s="164"/>
      <c r="I104" s="164"/>
      <c r="J104" s="165" t="n">
        <f aca="false">J167</f>
        <v>0</v>
      </c>
      <c r="L104" s="162"/>
    </row>
    <row r="105" s="26" customFormat="true" ht="21.75" hidden="false" customHeight="true" outlineLevel="0" collapsed="false">
      <c r="A105" s="24"/>
      <c r="B105" s="25"/>
      <c r="C105" s="24"/>
      <c r="D105" s="24"/>
      <c r="E105" s="24"/>
      <c r="F105" s="24"/>
      <c r="G105" s="24"/>
      <c r="H105" s="24"/>
      <c r="I105" s="24"/>
      <c r="J105" s="24"/>
      <c r="K105" s="24"/>
      <c r="L105" s="46"/>
      <c r="S105" s="24"/>
      <c r="T105" s="24"/>
      <c r="U105" s="24"/>
      <c r="V105" s="24"/>
      <c r="W105" s="24"/>
      <c r="X105" s="24"/>
      <c r="Y105" s="24"/>
      <c r="Z105" s="24"/>
      <c r="AA105" s="24"/>
      <c r="AB105" s="24"/>
      <c r="AC105" s="24"/>
      <c r="AD105" s="24"/>
      <c r="AE105" s="24"/>
    </row>
    <row r="106" s="26" customFormat="true" ht="6.9" hidden="false" customHeight="true" outlineLevel="0" collapsed="false">
      <c r="A106" s="24"/>
      <c r="B106" s="51"/>
      <c r="C106" s="52"/>
      <c r="D106" s="52"/>
      <c r="E106" s="52"/>
      <c r="F106" s="52"/>
      <c r="G106" s="52"/>
      <c r="H106" s="52"/>
      <c r="I106" s="52"/>
      <c r="J106" s="52"/>
      <c r="K106" s="52"/>
      <c r="L106" s="46"/>
      <c r="S106" s="24"/>
      <c r="T106" s="24"/>
      <c r="U106" s="24"/>
      <c r="V106" s="24"/>
      <c r="W106" s="24"/>
      <c r="X106" s="24"/>
      <c r="Y106" s="24"/>
      <c r="Z106" s="24"/>
      <c r="AA106" s="24"/>
      <c r="AB106" s="24"/>
      <c r="AC106" s="24"/>
      <c r="AD106" s="24"/>
      <c r="AE106" s="24"/>
    </row>
    <row r="110" s="26" customFormat="true" ht="6.9" hidden="false" customHeight="true" outlineLevel="0" collapsed="false">
      <c r="A110" s="24"/>
      <c r="B110" s="53"/>
      <c r="C110" s="54"/>
      <c r="D110" s="54"/>
      <c r="E110" s="54"/>
      <c r="F110" s="54"/>
      <c r="G110" s="54"/>
      <c r="H110" s="54"/>
      <c r="I110" s="54"/>
      <c r="J110" s="54"/>
      <c r="K110" s="54"/>
      <c r="L110" s="46"/>
      <c r="S110" s="24"/>
      <c r="T110" s="24"/>
      <c r="U110" s="24"/>
      <c r="V110" s="24"/>
      <c r="W110" s="24"/>
      <c r="X110" s="24"/>
      <c r="Y110" s="24"/>
      <c r="Z110" s="24"/>
      <c r="AA110" s="24"/>
      <c r="AB110" s="24"/>
      <c r="AC110" s="24"/>
      <c r="AD110" s="24"/>
      <c r="AE110" s="24"/>
    </row>
    <row r="111" s="26" customFormat="true" ht="24.9" hidden="false" customHeight="true" outlineLevel="0" collapsed="false">
      <c r="A111" s="24"/>
      <c r="B111" s="25"/>
      <c r="C111" s="7" t="s">
        <v>141</v>
      </c>
      <c r="D111" s="24"/>
      <c r="E111" s="24"/>
      <c r="F111" s="24"/>
      <c r="G111" s="24"/>
      <c r="H111" s="24"/>
      <c r="I111" s="24"/>
      <c r="J111" s="24"/>
      <c r="K111" s="24"/>
      <c r="L111" s="46"/>
      <c r="S111" s="24"/>
      <c r="T111" s="24"/>
      <c r="U111" s="24"/>
      <c r="V111" s="24"/>
      <c r="W111" s="24"/>
      <c r="X111" s="24"/>
      <c r="Y111" s="24"/>
      <c r="Z111" s="24"/>
      <c r="AA111" s="24"/>
      <c r="AB111" s="24"/>
      <c r="AC111" s="24"/>
      <c r="AD111" s="24"/>
      <c r="AE111" s="24"/>
    </row>
    <row r="112" s="26" customFormat="true" ht="6.9" hidden="false" customHeight="true" outlineLevel="0" collapsed="false">
      <c r="A112" s="24"/>
      <c r="B112" s="25"/>
      <c r="C112" s="24"/>
      <c r="D112" s="24"/>
      <c r="E112" s="24"/>
      <c r="F112" s="24"/>
      <c r="G112" s="24"/>
      <c r="H112" s="24"/>
      <c r="I112" s="24"/>
      <c r="J112" s="24"/>
      <c r="K112" s="24"/>
      <c r="L112" s="46"/>
      <c r="S112" s="24"/>
      <c r="T112" s="24"/>
      <c r="U112" s="24"/>
      <c r="V112" s="24"/>
      <c r="W112" s="24"/>
      <c r="X112" s="24"/>
      <c r="Y112" s="24"/>
      <c r="Z112" s="24"/>
      <c r="AA112" s="24"/>
      <c r="AB112" s="24"/>
      <c r="AC112" s="24"/>
      <c r="AD112" s="24"/>
      <c r="AE112" s="24"/>
    </row>
    <row r="113" s="26" customFormat="true" ht="12" hidden="false" customHeight="true" outlineLevel="0" collapsed="false">
      <c r="A113" s="24"/>
      <c r="B113" s="25"/>
      <c r="C113" s="15" t="s">
        <v>14</v>
      </c>
      <c r="D113" s="24"/>
      <c r="E113" s="24"/>
      <c r="F113" s="24"/>
      <c r="G113" s="24"/>
      <c r="H113" s="24"/>
      <c r="I113" s="24"/>
      <c r="J113" s="24"/>
      <c r="K113" s="24"/>
      <c r="L113" s="46"/>
      <c r="S113" s="24"/>
      <c r="T113" s="24"/>
      <c r="U113" s="24"/>
      <c r="V113" s="24"/>
      <c r="W113" s="24"/>
      <c r="X113" s="24"/>
      <c r="Y113" s="24"/>
      <c r="Z113" s="24"/>
      <c r="AA113" s="24"/>
      <c r="AB113" s="24"/>
      <c r="AC113" s="24"/>
      <c r="AD113" s="24"/>
      <c r="AE113" s="24"/>
    </row>
    <row r="114" s="26" customFormat="true" ht="27" hidden="false" customHeight="true" outlineLevel="0" collapsed="false">
      <c r="A114" s="24"/>
      <c r="B114" s="25"/>
      <c r="C114" s="24"/>
      <c r="D114" s="24"/>
      <c r="E114" s="133" t="str">
        <f aca="false">E7</f>
        <v>Stavebné úpravy špeciálnej základnej školy s materskou školou, Žilina - Vlčince</v>
      </c>
      <c r="F114" s="133"/>
      <c r="G114" s="133"/>
      <c r="H114" s="133"/>
      <c r="I114" s="24"/>
      <c r="J114" s="24"/>
      <c r="K114" s="24"/>
      <c r="L114" s="46"/>
      <c r="S114" s="24"/>
      <c r="T114" s="24"/>
      <c r="U114" s="24"/>
      <c r="V114" s="24"/>
      <c r="W114" s="24"/>
      <c r="X114" s="24"/>
      <c r="Y114" s="24"/>
      <c r="Z114" s="24"/>
      <c r="AA114" s="24"/>
      <c r="AB114" s="24"/>
      <c r="AC114" s="24"/>
      <c r="AD114" s="24"/>
      <c r="AE114" s="24"/>
    </row>
    <row r="115" customFormat="false" ht="12" hidden="false" customHeight="true" outlineLevel="0" collapsed="false">
      <c r="B115" s="6"/>
      <c r="C115" s="15" t="s">
        <v>108</v>
      </c>
      <c r="L115" s="6"/>
    </row>
    <row r="116" s="26" customFormat="true" ht="14.4" hidden="false" customHeight="true" outlineLevel="0" collapsed="false">
      <c r="A116" s="24"/>
      <c r="B116" s="25"/>
      <c r="C116" s="24"/>
      <c r="D116" s="24"/>
      <c r="E116" s="133" t="s">
        <v>109</v>
      </c>
      <c r="F116" s="133"/>
      <c r="G116" s="133"/>
      <c r="H116" s="133"/>
      <c r="I116" s="24"/>
      <c r="J116" s="24"/>
      <c r="K116" s="24"/>
      <c r="L116" s="46"/>
      <c r="S116" s="24"/>
      <c r="T116" s="24"/>
      <c r="U116" s="24"/>
      <c r="V116" s="24"/>
      <c r="W116" s="24"/>
      <c r="X116" s="24"/>
      <c r="Y116" s="24"/>
      <c r="Z116" s="24"/>
      <c r="AA116" s="24"/>
      <c r="AB116" s="24"/>
      <c r="AC116" s="24"/>
      <c r="AD116" s="24"/>
      <c r="AE116" s="24"/>
    </row>
    <row r="117" s="26" customFormat="true" ht="12" hidden="false" customHeight="true" outlineLevel="0" collapsed="false">
      <c r="A117" s="24"/>
      <c r="B117" s="25"/>
      <c r="C117" s="15" t="s">
        <v>110</v>
      </c>
      <c r="D117" s="24"/>
      <c r="E117" s="24"/>
      <c r="F117" s="24"/>
      <c r="G117" s="24"/>
      <c r="H117" s="24"/>
      <c r="I117" s="24"/>
      <c r="J117" s="24"/>
      <c r="K117" s="24"/>
      <c r="L117" s="46"/>
      <c r="S117" s="24"/>
      <c r="T117" s="24"/>
      <c r="U117" s="24"/>
      <c r="V117" s="24"/>
      <c r="W117" s="24"/>
      <c r="X117" s="24"/>
      <c r="Y117" s="24"/>
      <c r="Z117" s="24"/>
      <c r="AA117" s="24"/>
      <c r="AB117" s="24"/>
      <c r="AC117" s="24"/>
      <c r="AD117" s="24"/>
      <c r="AE117" s="24"/>
    </row>
    <row r="118" s="26" customFormat="true" ht="15.6" hidden="false" customHeight="true" outlineLevel="0" collapsed="false">
      <c r="A118" s="24"/>
      <c r="B118" s="25"/>
      <c r="C118" s="24"/>
      <c r="D118" s="24"/>
      <c r="E118" s="134" t="str">
        <f aca="false">E11</f>
        <v>c - elektroinštalácia</v>
      </c>
      <c r="F118" s="134"/>
      <c r="G118" s="134"/>
      <c r="H118" s="134"/>
      <c r="I118" s="24"/>
      <c r="J118" s="24"/>
      <c r="K118" s="24"/>
      <c r="L118" s="46"/>
      <c r="S118" s="24"/>
      <c r="T118" s="24"/>
      <c r="U118" s="24"/>
      <c r="V118" s="24"/>
      <c r="W118" s="24"/>
      <c r="X118" s="24"/>
      <c r="Y118" s="24"/>
      <c r="Z118" s="24"/>
      <c r="AA118" s="24"/>
      <c r="AB118" s="24"/>
      <c r="AC118" s="24"/>
      <c r="AD118" s="24"/>
      <c r="AE118" s="24"/>
    </row>
    <row r="119" s="26" customFormat="true" ht="6.9" hidden="false" customHeight="true" outlineLevel="0" collapsed="false">
      <c r="A119" s="24"/>
      <c r="B119" s="25"/>
      <c r="C119" s="24"/>
      <c r="D119" s="24"/>
      <c r="E119" s="24"/>
      <c r="F119" s="24"/>
      <c r="G119" s="24"/>
      <c r="H119" s="24"/>
      <c r="I119" s="24"/>
      <c r="J119" s="24"/>
      <c r="K119" s="24"/>
      <c r="L119" s="46"/>
      <c r="S119" s="24"/>
      <c r="T119" s="24"/>
      <c r="U119" s="24"/>
      <c r="V119" s="24"/>
      <c r="W119" s="24"/>
      <c r="X119" s="24"/>
      <c r="Y119" s="24"/>
      <c r="Z119" s="24"/>
      <c r="AA119" s="24"/>
      <c r="AB119" s="24"/>
      <c r="AC119" s="24"/>
      <c r="AD119" s="24"/>
      <c r="AE119" s="24"/>
    </row>
    <row r="120" s="26" customFormat="true" ht="12" hidden="false" customHeight="true" outlineLevel="0" collapsed="false">
      <c r="A120" s="24"/>
      <c r="B120" s="25"/>
      <c r="C120" s="15" t="s">
        <v>18</v>
      </c>
      <c r="D120" s="24"/>
      <c r="E120" s="24"/>
      <c r="F120" s="16" t="str">
        <f aca="false">F14</f>
        <v>Žilina - Vlčince</v>
      </c>
      <c r="G120" s="24"/>
      <c r="H120" s="24"/>
      <c r="I120" s="15" t="s">
        <v>20</v>
      </c>
      <c r="J120" s="135" t="str">
        <f aca="false">IF(J14="","",J14)</f>
        <v>21. 9. 2022</v>
      </c>
      <c r="K120" s="24"/>
      <c r="L120" s="46"/>
      <c r="S120" s="24"/>
      <c r="T120" s="24"/>
      <c r="U120" s="24"/>
      <c r="V120" s="24"/>
      <c r="W120" s="24"/>
      <c r="X120" s="24"/>
      <c r="Y120" s="24"/>
      <c r="Z120" s="24"/>
      <c r="AA120" s="24"/>
      <c r="AB120" s="24"/>
      <c r="AC120" s="24"/>
      <c r="AD120" s="24"/>
      <c r="AE120" s="24"/>
    </row>
    <row r="121" s="26" customFormat="true" ht="6.9" hidden="false" customHeight="true" outlineLevel="0" collapsed="false">
      <c r="A121" s="24"/>
      <c r="B121" s="25"/>
      <c r="C121" s="24"/>
      <c r="D121" s="24"/>
      <c r="E121" s="24"/>
      <c r="F121" s="24"/>
      <c r="G121" s="24"/>
      <c r="H121" s="24"/>
      <c r="I121" s="24"/>
      <c r="J121" s="24"/>
      <c r="K121" s="24"/>
      <c r="L121" s="46"/>
      <c r="S121" s="24"/>
      <c r="T121" s="24"/>
      <c r="U121" s="24"/>
      <c r="V121" s="24"/>
      <c r="W121" s="24"/>
      <c r="X121" s="24"/>
      <c r="Y121" s="24"/>
      <c r="Z121" s="24"/>
      <c r="AA121" s="24"/>
      <c r="AB121" s="24"/>
      <c r="AC121" s="24"/>
      <c r="AD121" s="24"/>
      <c r="AE121" s="24"/>
    </row>
    <row r="122" s="26" customFormat="true" ht="26.4" hidden="false" customHeight="true" outlineLevel="0" collapsed="false">
      <c r="A122" s="24"/>
      <c r="B122" s="25"/>
      <c r="C122" s="15" t="s">
        <v>22</v>
      </c>
      <c r="D122" s="24"/>
      <c r="E122" s="24"/>
      <c r="F122" s="16" t="str">
        <f aca="false">E17</f>
        <v>Špeciálna ZŠ a MŠ, Vojtaššáka 13, Žilina</v>
      </c>
      <c r="G122" s="24"/>
      <c r="H122" s="24"/>
      <c r="I122" s="15" t="s">
        <v>28</v>
      </c>
      <c r="J122" s="157" t="str">
        <f aca="false">E23</f>
        <v>Ing. Vladimír Krčmárek</v>
      </c>
      <c r="K122" s="24"/>
      <c r="L122" s="46"/>
      <c r="S122" s="24"/>
      <c r="T122" s="24"/>
      <c r="U122" s="24"/>
      <c r="V122" s="24"/>
      <c r="W122" s="24"/>
      <c r="X122" s="24"/>
      <c r="Y122" s="24"/>
      <c r="Z122" s="24"/>
      <c r="AA122" s="24"/>
      <c r="AB122" s="24"/>
      <c r="AC122" s="24"/>
      <c r="AD122" s="24"/>
      <c r="AE122" s="24"/>
    </row>
    <row r="123" s="26" customFormat="true" ht="26.4" hidden="false" customHeight="true" outlineLevel="0" collapsed="false">
      <c r="A123" s="24"/>
      <c r="B123" s="25"/>
      <c r="C123" s="15" t="s">
        <v>26</v>
      </c>
      <c r="D123" s="24"/>
      <c r="E123" s="24"/>
      <c r="F123" s="16" t="str">
        <f aca="false">IF(E20="","",E20)</f>
        <v>Vyplň údaj</v>
      </c>
      <c r="G123" s="24"/>
      <c r="H123" s="24"/>
      <c r="I123" s="15" t="s">
        <v>31</v>
      </c>
      <c r="J123" s="157" t="str">
        <f aca="false">E26</f>
        <v>Ing. Vladimír Krčmárek</v>
      </c>
      <c r="K123" s="24"/>
      <c r="L123" s="46"/>
      <c r="S123" s="24"/>
      <c r="T123" s="24"/>
      <c r="U123" s="24"/>
      <c r="V123" s="24"/>
      <c r="W123" s="24"/>
      <c r="X123" s="24"/>
      <c r="Y123" s="24"/>
      <c r="Z123" s="24"/>
      <c r="AA123" s="24"/>
      <c r="AB123" s="24"/>
      <c r="AC123" s="24"/>
      <c r="AD123" s="24"/>
      <c r="AE123" s="24"/>
    </row>
    <row r="124" s="26" customFormat="true" ht="10.35" hidden="false" customHeight="true" outlineLevel="0" collapsed="false">
      <c r="A124" s="24"/>
      <c r="B124" s="25"/>
      <c r="C124" s="24"/>
      <c r="D124" s="24"/>
      <c r="E124" s="24"/>
      <c r="F124" s="24"/>
      <c r="G124" s="24"/>
      <c r="H124" s="24"/>
      <c r="I124" s="24"/>
      <c r="J124" s="24"/>
      <c r="K124" s="24"/>
      <c r="L124" s="46"/>
      <c r="S124" s="24"/>
      <c r="T124" s="24"/>
      <c r="U124" s="24"/>
      <c r="V124" s="24"/>
      <c r="W124" s="24"/>
      <c r="X124" s="24"/>
      <c r="Y124" s="24"/>
      <c r="Z124" s="24"/>
      <c r="AA124" s="24"/>
      <c r="AB124" s="24"/>
      <c r="AC124" s="24"/>
      <c r="AD124" s="24"/>
      <c r="AE124" s="24"/>
    </row>
    <row r="125" s="177" customFormat="true" ht="29.25" hidden="false" customHeight="true" outlineLevel="0" collapsed="false">
      <c r="A125" s="170"/>
      <c r="B125" s="171"/>
      <c r="C125" s="172" t="s">
        <v>142</v>
      </c>
      <c r="D125" s="173" t="s">
        <v>62</v>
      </c>
      <c r="E125" s="173" t="s">
        <v>58</v>
      </c>
      <c r="F125" s="173" t="s">
        <v>59</v>
      </c>
      <c r="G125" s="173" t="s">
        <v>143</v>
      </c>
      <c r="H125" s="173" t="s">
        <v>144</v>
      </c>
      <c r="I125" s="173" t="s">
        <v>145</v>
      </c>
      <c r="J125" s="174" t="s">
        <v>114</v>
      </c>
      <c r="K125" s="175" t="s">
        <v>146</v>
      </c>
      <c r="L125" s="176"/>
      <c r="M125" s="75"/>
      <c r="N125" s="76" t="s">
        <v>41</v>
      </c>
      <c r="O125" s="76" t="s">
        <v>147</v>
      </c>
      <c r="P125" s="76" t="s">
        <v>148</v>
      </c>
      <c r="Q125" s="76" t="s">
        <v>149</v>
      </c>
      <c r="R125" s="76" t="s">
        <v>150</v>
      </c>
      <c r="S125" s="76" t="s">
        <v>151</v>
      </c>
      <c r="T125" s="77" t="s">
        <v>152</v>
      </c>
      <c r="U125" s="170"/>
      <c r="V125" s="170"/>
      <c r="W125" s="170"/>
      <c r="X125" s="170"/>
      <c r="Y125" s="170"/>
      <c r="Z125" s="170"/>
      <c r="AA125" s="170"/>
      <c r="AB125" s="170"/>
      <c r="AC125" s="170"/>
      <c r="AD125" s="170"/>
      <c r="AE125" s="170"/>
    </row>
    <row r="126" s="26" customFormat="true" ht="22.8" hidden="false" customHeight="true" outlineLevel="0" collapsed="false">
      <c r="A126" s="24"/>
      <c r="B126" s="25"/>
      <c r="C126" s="83" t="s">
        <v>115</v>
      </c>
      <c r="D126" s="24"/>
      <c r="E126" s="24"/>
      <c r="F126" s="24"/>
      <c r="G126" s="24"/>
      <c r="H126" s="24"/>
      <c r="I126" s="24"/>
      <c r="J126" s="178" t="n">
        <f aca="false">BK126</f>
        <v>0</v>
      </c>
      <c r="K126" s="24"/>
      <c r="L126" s="25"/>
      <c r="M126" s="78"/>
      <c r="N126" s="65"/>
      <c r="O126" s="79"/>
      <c r="P126" s="179" t="n">
        <f aca="false">P127+P132+P167</f>
        <v>0</v>
      </c>
      <c r="Q126" s="79"/>
      <c r="R126" s="179" t="n">
        <f aca="false">R127+R132+R167</f>
        <v>0.27645</v>
      </c>
      <c r="S126" s="79"/>
      <c r="T126" s="180" t="n">
        <f aca="false">T127+T132+T167</f>
        <v>0</v>
      </c>
      <c r="U126" s="24"/>
      <c r="V126" s="24"/>
      <c r="W126" s="24"/>
      <c r="X126" s="24"/>
      <c r="Y126" s="24"/>
      <c r="Z126" s="24"/>
      <c r="AA126" s="24"/>
      <c r="AB126" s="24"/>
      <c r="AC126" s="24"/>
      <c r="AD126" s="24"/>
      <c r="AE126" s="24"/>
      <c r="AT126" s="3" t="s">
        <v>76</v>
      </c>
      <c r="AU126" s="3" t="s">
        <v>116</v>
      </c>
      <c r="BK126" s="181" t="n">
        <f aca="false">BK127+BK132+BK167</f>
        <v>0</v>
      </c>
    </row>
    <row r="127" s="182" customFormat="true" ht="25.95" hidden="false" customHeight="true" outlineLevel="0" collapsed="false">
      <c r="B127" s="183"/>
      <c r="D127" s="184" t="s">
        <v>76</v>
      </c>
      <c r="E127" s="185" t="s">
        <v>153</v>
      </c>
      <c r="F127" s="185" t="s">
        <v>1053</v>
      </c>
      <c r="I127" s="186"/>
      <c r="J127" s="187" t="n">
        <f aca="false">BK127</f>
        <v>0</v>
      </c>
      <c r="L127" s="183"/>
      <c r="M127" s="188"/>
      <c r="N127" s="189"/>
      <c r="O127" s="189"/>
      <c r="P127" s="190" t="n">
        <f aca="false">P128+P130</f>
        <v>0</v>
      </c>
      <c r="Q127" s="189"/>
      <c r="R127" s="190" t="n">
        <f aca="false">R128+R130</f>
        <v>0.06042</v>
      </c>
      <c r="S127" s="189"/>
      <c r="T127" s="191" t="n">
        <f aca="false">T128+T130</f>
        <v>0</v>
      </c>
      <c r="AR127" s="184" t="s">
        <v>84</v>
      </c>
      <c r="AT127" s="192" t="s">
        <v>76</v>
      </c>
      <c r="AU127" s="192" t="s">
        <v>77</v>
      </c>
      <c r="AY127" s="184" t="s">
        <v>155</v>
      </c>
      <c r="BK127" s="193" t="n">
        <f aca="false">BK128+BK130</f>
        <v>0</v>
      </c>
    </row>
    <row r="128" s="182" customFormat="true" ht="22.8" hidden="false" customHeight="true" outlineLevel="0" collapsed="false">
      <c r="B128" s="183"/>
      <c r="D128" s="184" t="s">
        <v>76</v>
      </c>
      <c r="E128" s="194" t="s">
        <v>173</v>
      </c>
      <c r="F128" s="194" t="s">
        <v>1054</v>
      </c>
      <c r="I128" s="186"/>
      <c r="J128" s="195" t="n">
        <f aca="false">BK128</f>
        <v>0</v>
      </c>
      <c r="L128" s="183"/>
      <c r="M128" s="188"/>
      <c r="N128" s="189"/>
      <c r="O128" s="189"/>
      <c r="P128" s="190" t="n">
        <f aca="false">P129</f>
        <v>0</v>
      </c>
      <c r="Q128" s="189"/>
      <c r="R128" s="190" t="n">
        <f aca="false">R129</f>
        <v>0.06042</v>
      </c>
      <c r="S128" s="189"/>
      <c r="T128" s="191" t="n">
        <f aca="false">T129</f>
        <v>0</v>
      </c>
      <c r="AR128" s="184" t="s">
        <v>84</v>
      </c>
      <c r="AT128" s="192" t="s">
        <v>76</v>
      </c>
      <c r="AU128" s="192" t="s">
        <v>84</v>
      </c>
      <c r="AY128" s="184" t="s">
        <v>155</v>
      </c>
      <c r="BK128" s="193" t="n">
        <f aca="false">BK129</f>
        <v>0</v>
      </c>
    </row>
    <row r="129" s="26" customFormat="true" ht="30" hidden="false" customHeight="true" outlineLevel="0" collapsed="false">
      <c r="A129" s="24"/>
      <c r="B129" s="196"/>
      <c r="C129" s="197" t="s">
        <v>84</v>
      </c>
      <c r="D129" s="197" t="s">
        <v>158</v>
      </c>
      <c r="E129" s="198" t="s">
        <v>1055</v>
      </c>
      <c r="F129" s="199" t="s">
        <v>1056</v>
      </c>
      <c r="G129" s="200" t="s">
        <v>166</v>
      </c>
      <c r="H129" s="201" t="n">
        <v>0.8</v>
      </c>
      <c r="I129" s="202"/>
      <c r="J129" s="203" t="n">
        <f aca="false">ROUND(I129*H129,2)</f>
        <v>0</v>
      </c>
      <c r="K129" s="204"/>
      <c r="L129" s="25"/>
      <c r="M129" s="205"/>
      <c r="N129" s="206" t="s">
        <v>43</v>
      </c>
      <c r="O129" s="67"/>
      <c r="P129" s="207" t="n">
        <f aca="false">O129*H129</f>
        <v>0</v>
      </c>
      <c r="Q129" s="207" t="n">
        <v>0.075525</v>
      </c>
      <c r="R129" s="207" t="n">
        <f aca="false">Q129*H129</f>
        <v>0.06042</v>
      </c>
      <c r="S129" s="207" t="n">
        <v>0</v>
      </c>
      <c r="T129" s="208" t="n">
        <f aca="false">S129*H129</f>
        <v>0</v>
      </c>
      <c r="U129" s="24"/>
      <c r="V129" s="24"/>
      <c r="W129" s="24"/>
      <c r="X129" s="24"/>
      <c r="Y129" s="24"/>
      <c r="Z129" s="24"/>
      <c r="AA129" s="24"/>
      <c r="AB129" s="24"/>
      <c r="AC129" s="24"/>
      <c r="AD129" s="24"/>
      <c r="AE129" s="24"/>
      <c r="AR129" s="209" t="s">
        <v>162</v>
      </c>
      <c r="AT129" s="209" t="s">
        <v>158</v>
      </c>
      <c r="AU129" s="209" t="s">
        <v>90</v>
      </c>
      <c r="AY129" s="3" t="s">
        <v>155</v>
      </c>
      <c r="BE129" s="125" t="n">
        <f aca="false">IF(N129="základná",J129,0)</f>
        <v>0</v>
      </c>
      <c r="BF129" s="125" t="n">
        <f aca="false">IF(N129="znížená",J129,0)</f>
        <v>0</v>
      </c>
      <c r="BG129" s="125" t="n">
        <f aca="false">IF(N129="zákl. prenesená",J129,0)</f>
        <v>0</v>
      </c>
      <c r="BH129" s="125" t="n">
        <f aca="false">IF(N129="zníž. prenesená",J129,0)</f>
        <v>0</v>
      </c>
      <c r="BI129" s="125" t="n">
        <f aca="false">IF(N129="nulová",J129,0)</f>
        <v>0</v>
      </c>
      <c r="BJ129" s="3" t="s">
        <v>90</v>
      </c>
      <c r="BK129" s="125" t="n">
        <f aca="false">ROUND(I129*H129,2)</f>
        <v>0</v>
      </c>
      <c r="BL129" s="3" t="s">
        <v>162</v>
      </c>
      <c r="BM129" s="209" t="s">
        <v>90</v>
      </c>
    </row>
    <row r="130" s="182" customFormat="true" ht="22.8" hidden="false" customHeight="true" outlineLevel="0" collapsed="false">
      <c r="B130" s="183"/>
      <c r="D130" s="184" t="s">
        <v>76</v>
      </c>
      <c r="E130" s="194" t="s">
        <v>194</v>
      </c>
      <c r="F130" s="194" t="s">
        <v>1057</v>
      </c>
      <c r="I130" s="186"/>
      <c r="J130" s="195" t="n">
        <f aca="false">BK130</f>
        <v>0</v>
      </c>
      <c r="L130" s="183"/>
      <c r="M130" s="188"/>
      <c r="N130" s="189"/>
      <c r="O130" s="189"/>
      <c r="P130" s="190" t="n">
        <f aca="false">P131</f>
        <v>0</v>
      </c>
      <c r="Q130" s="189"/>
      <c r="R130" s="190" t="n">
        <f aca="false">R131</f>
        <v>0</v>
      </c>
      <c r="S130" s="189"/>
      <c r="T130" s="191" t="n">
        <f aca="false">T131</f>
        <v>0</v>
      </c>
      <c r="AR130" s="184" t="s">
        <v>84</v>
      </c>
      <c r="AT130" s="192" t="s">
        <v>76</v>
      </c>
      <c r="AU130" s="192" t="s">
        <v>84</v>
      </c>
      <c r="AY130" s="184" t="s">
        <v>155</v>
      </c>
      <c r="BK130" s="193" t="n">
        <f aca="false">BK131</f>
        <v>0</v>
      </c>
    </row>
    <row r="131" s="26" customFormat="true" ht="34.8" hidden="false" customHeight="true" outlineLevel="0" collapsed="false">
      <c r="A131" s="24"/>
      <c r="B131" s="196"/>
      <c r="C131" s="197" t="s">
        <v>90</v>
      </c>
      <c r="D131" s="197" t="s">
        <v>158</v>
      </c>
      <c r="E131" s="198" t="s">
        <v>1058</v>
      </c>
      <c r="F131" s="199" t="s">
        <v>1059</v>
      </c>
      <c r="G131" s="200" t="s">
        <v>177</v>
      </c>
      <c r="H131" s="201" t="n">
        <v>26</v>
      </c>
      <c r="I131" s="202"/>
      <c r="J131" s="203" t="n">
        <f aca="false">ROUND(I131*H131,2)</f>
        <v>0</v>
      </c>
      <c r="K131" s="204"/>
      <c r="L131" s="25"/>
      <c r="M131" s="205"/>
      <c r="N131" s="206" t="s">
        <v>43</v>
      </c>
      <c r="O131" s="67"/>
      <c r="P131" s="207" t="n">
        <f aca="false">O131*H131</f>
        <v>0</v>
      </c>
      <c r="Q131" s="207" t="n">
        <v>0</v>
      </c>
      <c r="R131" s="207" t="n">
        <f aca="false">Q131*H131</f>
        <v>0</v>
      </c>
      <c r="S131" s="207" t="n">
        <v>0</v>
      </c>
      <c r="T131" s="208" t="n">
        <f aca="false">S131*H131</f>
        <v>0</v>
      </c>
      <c r="U131" s="24"/>
      <c r="V131" s="24"/>
      <c r="W131" s="24"/>
      <c r="X131" s="24"/>
      <c r="Y131" s="24"/>
      <c r="Z131" s="24"/>
      <c r="AA131" s="24"/>
      <c r="AB131" s="24"/>
      <c r="AC131" s="24"/>
      <c r="AD131" s="24"/>
      <c r="AE131" s="24"/>
      <c r="AR131" s="209" t="s">
        <v>162</v>
      </c>
      <c r="AT131" s="209" t="s">
        <v>158</v>
      </c>
      <c r="AU131" s="209" t="s">
        <v>90</v>
      </c>
      <c r="AY131" s="3" t="s">
        <v>155</v>
      </c>
      <c r="BE131" s="125" t="n">
        <f aca="false">IF(N131="základná",J131,0)</f>
        <v>0</v>
      </c>
      <c r="BF131" s="125" t="n">
        <f aca="false">IF(N131="znížená",J131,0)</f>
        <v>0</v>
      </c>
      <c r="BG131" s="125" t="n">
        <f aca="false">IF(N131="zákl. prenesená",J131,0)</f>
        <v>0</v>
      </c>
      <c r="BH131" s="125" t="n">
        <f aca="false">IF(N131="zníž. prenesená",J131,0)</f>
        <v>0</v>
      </c>
      <c r="BI131" s="125" t="n">
        <f aca="false">IF(N131="nulová",J131,0)</f>
        <v>0</v>
      </c>
      <c r="BJ131" s="3" t="s">
        <v>90</v>
      </c>
      <c r="BK131" s="125" t="n">
        <f aca="false">ROUND(I131*H131,2)</f>
        <v>0</v>
      </c>
      <c r="BL131" s="3" t="s">
        <v>162</v>
      </c>
      <c r="BM131" s="209" t="s">
        <v>162</v>
      </c>
    </row>
    <row r="132" s="182" customFormat="true" ht="25.95" hidden="false" customHeight="true" outlineLevel="0" collapsed="false">
      <c r="B132" s="183"/>
      <c r="D132" s="184" t="s">
        <v>76</v>
      </c>
      <c r="E132" s="185" t="s">
        <v>232</v>
      </c>
      <c r="F132" s="185" t="s">
        <v>1060</v>
      </c>
      <c r="I132" s="186"/>
      <c r="J132" s="187" t="n">
        <f aca="false">BK132</f>
        <v>0</v>
      </c>
      <c r="L132" s="183"/>
      <c r="M132" s="188"/>
      <c r="N132" s="189"/>
      <c r="O132" s="189"/>
      <c r="P132" s="190" t="n">
        <f aca="false">P133</f>
        <v>0</v>
      </c>
      <c r="Q132" s="189"/>
      <c r="R132" s="190" t="n">
        <f aca="false">R133</f>
        <v>0.21603</v>
      </c>
      <c r="S132" s="189"/>
      <c r="T132" s="191" t="n">
        <f aca="false">T133</f>
        <v>0</v>
      </c>
      <c r="AR132" s="184" t="s">
        <v>156</v>
      </c>
      <c r="AT132" s="192" t="s">
        <v>76</v>
      </c>
      <c r="AU132" s="192" t="s">
        <v>77</v>
      </c>
      <c r="AY132" s="184" t="s">
        <v>155</v>
      </c>
      <c r="BK132" s="193" t="n">
        <f aca="false">BK133</f>
        <v>0</v>
      </c>
    </row>
    <row r="133" s="182" customFormat="true" ht="22.8" hidden="false" customHeight="true" outlineLevel="0" collapsed="false">
      <c r="B133" s="183"/>
      <c r="D133" s="184" t="s">
        <v>76</v>
      </c>
      <c r="E133" s="194" t="s">
        <v>1061</v>
      </c>
      <c r="F133" s="194" t="s">
        <v>1062</v>
      </c>
      <c r="I133" s="186"/>
      <c r="J133" s="195" t="n">
        <f aca="false">BK133</f>
        <v>0</v>
      </c>
      <c r="L133" s="183"/>
      <c r="M133" s="188"/>
      <c r="N133" s="189"/>
      <c r="O133" s="189"/>
      <c r="P133" s="190" t="n">
        <f aca="false">SUM(P134:P166)</f>
        <v>0</v>
      </c>
      <c r="Q133" s="189"/>
      <c r="R133" s="190" t="n">
        <f aca="false">SUM(R134:R166)</f>
        <v>0.21603</v>
      </c>
      <c r="S133" s="189"/>
      <c r="T133" s="191" t="n">
        <f aca="false">SUM(T134:T166)</f>
        <v>0</v>
      </c>
      <c r="AR133" s="184" t="s">
        <v>156</v>
      </c>
      <c r="AT133" s="192" t="s">
        <v>76</v>
      </c>
      <c r="AU133" s="192" t="s">
        <v>84</v>
      </c>
      <c r="AY133" s="184" t="s">
        <v>155</v>
      </c>
      <c r="BK133" s="193" t="n">
        <f aca="false">SUM(BK134:BK166)</f>
        <v>0</v>
      </c>
    </row>
    <row r="134" s="26" customFormat="true" ht="14.4" hidden="false" customHeight="true" outlineLevel="0" collapsed="false">
      <c r="A134" s="24"/>
      <c r="B134" s="196"/>
      <c r="C134" s="197" t="s">
        <v>156</v>
      </c>
      <c r="D134" s="197" t="s">
        <v>158</v>
      </c>
      <c r="E134" s="198" t="s">
        <v>1063</v>
      </c>
      <c r="F134" s="199" t="s">
        <v>1064</v>
      </c>
      <c r="G134" s="200" t="s">
        <v>171</v>
      </c>
      <c r="H134" s="201" t="n">
        <v>2</v>
      </c>
      <c r="I134" s="202"/>
      <c r="J134" s="203" t="n">
        <f aca="false">ROUND(I134*H134,2)</f>
        <v>0</v>
      </c>
      <c r="K134" s="204"/>
      <c r="L134" s="25"/>
      <c r="M134" s="205"/>
      <c r="N134" s="206" t="s">
        <v>43</v>
      </c>
      <c r="O134" s="67"/>
      <c r="P134" s="207" t="n">
        <f aca="false">O134*H134</f>
        <v>0</v>
      </c>
      <c r="Q134" s="207" t="n">
        <v>0</v>
      </c>
      <c r="R134" s="207" t="n">
        <f aca="false">Q134*H134</f>
        <v>0</v>
      </c>
      <c r="S134" s="207" t="n">
        <v>0</v>
      </c>
      <c r="T134" s="208" t="n">
        <f aca="false">S134*H134</f>
        <v>0</v>
      </c>
      <c r="U134" s="24"/>
      <c r="V134" s="24"/>
      <c r="W134" s="24"/>
      <c r="X134" s="24"/>
      <c r="Y134" s="24"/>
      <c r="Z134" s="24"/>
      <c r="AA134" s="24"/>
      <c r="AB134" s="24"/>
      <c r="AC134" s="24"/>
      <c r="AD134" s="24"/>
      <c r="AE134" s="24"/>
      <c r="AR134" s="209" t="s">
        <v>427</v>
      </c>
      <c r="AT134" s="209" t="s">
        <v>158</v>
      </c>
      <c r="AU134" s="209" t="s">
        <v>90</v>
      </c>
      <c r="AY134" s="3" t="s">
        <v>155</v>
      </c>
      <c r="BE134" s="125" t="n">
        <f aca="false">IF(N134="základná",J134,0)</f>
        <v>0</v>
      </c>
      <c r="BF134" s="125" t="n">
        <f aca="false">IF(N134="znížená",J134,0)</f>
        <v>0</v>
      </c>
      <c r="BG134" s="125" t="n">
        <f aca="false">IF(N134="zákl. prenesená",J134,0)</f>
        <v>0</v>
      </c>
      <c r="BH134" s="125" t="n">
        <f aca="false">IF(N134="zníž. prenesená",J134,0)</f>
        <v>0</v>
      </c>
      <c r="BI134" s="125" t="n">
        <f aca="false">IF(N134="nulová",J134,0)</f>
        <v>0</v>
      </c>
      <c r="BJ134" s="3" t="s">
        <v>90</v>
      </c>
      <c r="BK134" s="125" t="n">
        <f aca="false">ROUND(I134*H134,2)</f>
        <v>0</v>
      </c>
      <c r="BL134" s="3" t="s">
        <v>427</v>
      </c>
      <c r="BM134" s="209" t="s">
        <v>173</v>
      </c>
    </row>
    <row r="135" s="26" customFormat="true" ht="22.2" hidden="false" customHeight="true" outlineLevel="0" collapsed="false">
      <c r="A135" s="24"/>
      <c r="B135" s="196"/>
      <c r="C135" s="210" t="s">
        <v>162</v>
      </c>
      <c r="D135" s="210" t="s">
        <v>232</v>
      </c>
      <c r="E135" s="211" t="s">
        <v>1065</v>
      </c>
      <c r="F135" s="212" t="s">
        <v>1066</v>
      </c>
      <c r="G135" s="213" t="s">
        <v>171</v>
      </c>
      <c r="H135" s="214" t="n">
        <v>2</v>
      </c>
      <c r="I135" s="215"/>
      <c r="J135" s="216" t="n">
        <f aca="false">ROUND(I135*H135,2)</f>
        <v>0</v>
      </c>
      <c r="K135" s="217"/>
      <c r="L135" s="218"/>
      <c r="M135" s="219"/>
      <c r="N135" s="220" t="s">
        <v>43</v>
      </c>
      <c r="O135" s="67"/>
      <c r="P135" s="207" t="n">
        <f aca="false">O135*H135</f>
        <v>0</v>
      </c>
      <c r="Q135" s="207" t="n">
        <v>3E-005</v>
      </c>
      <c r="R135" s="207" t="n">
        <f aca="false">Q135*H135</f>
        <v>6E-005</v>
      </c>
      <c r="S135" s="207" t="n">
        <v>0</v>
      </c>
      <c r="T135" s="208" t="n">
        <f aca="false">S135*H135</f>
        <v>0</v>
      </c>
      <c r="U135" s="24"/>
      <c r="V135" s="24"/>
      <c r="W135" s="24"/>
      <c r="X135" s="24"/>
      <c r="Y135" s="24"/>
      <c r="Z135" s="24"/>
      <c r="AA135" s="24"/>
      <c r="AB135" s="24"/>
      <c r="AC135" s="24"/>
      <c r="AD135" s="24"/>
      <c r="AE135" s="24"/>
      <c r="AR135" s="209" t="s">
        <v>1067</v>
      </c>
      <c r="AT135" s="209" t="s">
        <v>232</v>
      </c>
      <c r="AU135" s="209" t="s">
        <v>90</v>
      </c>
      <c r="AY135" s="3" t="s">
        <v>155</v>
      </c>
      <c r="BE135" s="125" t="n">
        <f aca="false">IF(N135="základná",J135,0)</f>
        <v>0</v>
      </c>
      <c r="BF135" s="125" t="n">
        <f aca="false">IF(N135="znížená",J135,0)</f>
        <v>0</v>
      </c>
      <c r="BG135" s="125" t="n">
        <f aca="false">IF(N135="zákl. prenesená",J135,0)</f>
        <v>0</v>
      </c>
      <c r="BH135" s="125" t="n">
        <f aca="false">IF(N135="zníž. prenesená",J135,0)</f>
        <v>0</v>
      </c>
      <c r="BI135" s="125" t="n">
        <f aca="false">IF(N135="nulová",J135,0)</f>
        <v>0</v>
      </c>
      <c r="BJ135" s="3" t="s">
        <v>90</v>
      </c>
      <c r="BK135" s="125" t="n">
        <f aca="false">ROUND(I135*H135,2)</f>
        <v>0</v>
      </c>
      <c r="BL135" s="3" t="s">
        <v>427</v>
      </c>
      <c r="BM135" s="209" t="s">
        <v>190</v>
      </c>
    </row>
    <row r="136" s="26" customFormat="true" ht="22.2" hidden="false" customHeight="true" outlineLevel="0" collapsed="false">
      <c r="A136" s="24"/>
      <c r="B136" s="196"/>
      <c r="C136" s="197" t="s">
        <v>179</v>
      </c>
      <c r="D136" s="197" t="s">
        <v>158</v>
      </c>
      <c r="E136" s="198" t="s">
        <v>1068</v>
      </c>
      <c r="F136" s="199" t="s">
        <v>1069</v>
      </c>
      <c r="G136" s="200" t="s">
        <v>171</v>
      </c>
      <c r="H136" s="201" t="n">
        <v>14</v>
      </c>
      <c r="I136" s="202"/>
      <c r="J136" s="203" t="n">
        <f aca="false">ROUND(I136*H136,2)</f>
        <v>0</v>
      </c>
      <c r="K136" s="204"/>
      <c r="L136" s="25"/>
      <c r="M136" s="205"/>
      <c r="N136" s="206" t="s">
        <v>43</v>
      </c>
      <c r="O136" s="67"/>
      <c r="P136" s="207" t="n">
        <f aca="false">O136*H136</f>
        <v>0</v>
      </c>
      <c r="Q136" s="207" t="n">
        <v>0</v>
      </c>
      <c r="R136" s="207" t="n">
        <f aca="false">Q136*H136</f>
        <v>0</v>
      </c>
      <c r="S136" s="207" t="n">
        <v>0</v>
      </c>
      <c r="T136" s="208" t="n">
        <f aca="false">S136*H136</f>
        <v>0</v>
      </c>
      <c r="U136" s="24"/>
      <c r="V136" s="24"/>
      <c r="W136" s="24"/>
      <c r="X136" s="24"/>
      <c r="Y136" s="24"/>
      <c r="Z136" s="24"/>
      <c r="AA136" s="24"/>
      <c r="AB136" s="24"/>
      <c r="AC136" s="24"/>
      <c r="AD136" s="24"/>
      <c r="AE136" s="24"/>
      <c r="AR136" s="209" t="s">
        <v>427</v>
      </c>
      <c r="AT136" s="209" t="s">
        <v>158</v>
      </c>
      <c r="AU136" s="209" t="s">
        <v>90</v>
      </c>
      <c r="AY136" s="3" t="s">
        <v>155</v>
      </c>
      <c r="BE136" s="125" t="n">
        <f aca="false">IF(N136="základná",J136,0)</f>
        <v>0</v>
      </c>
      <c r="BF136" s="125" t="n">
        <f aca="false">IF(N136="znížená",J136,0)</f>
        <v>0</v>
      </c>
      <c r="BG136" s="125" t="n">
        <f aca="false">IF(N136="zákl. prenesená",J136,0)</f>
        <v>0</v>
      </c>
      <c r="BH136" s="125" t="n">
        <f aca="false">IF(N136="zníž. prenesená",J136,0)</f>
        <v>0</v>
      </c>
      <c r="BI136" s="125" t="n">
        <f aca="false">IF(N136="nulová",J136,0)</f>
        <v>0</v>
      </c>
      <c r="BJ136" s="3" t="s">
        <v>90</v>
      </c>
      <c r="BK136" s="125" t="n">
        <f aca="false">ROUND(I136*H136,2)</f>
        <v>0</v>
      </c>
      <c r="BL136" s="3" t="s">
        <v>427</v>
      </c>
      <c r="BM136" s="209" t="s">
        <v>198</v>
      </c>
    </row>
    <row r="137" s="26" customFormat="true" ht="22.2" hidden="false" customHeight="true" outlineLevel="0" collapsed="false">
      <c r="A137" s="24"/>
      <c r="B137" s="196"/>
      <c r="C137" s="210" t="s">
        <v>173</v>
      </c>
      <c r="D137" s="210" t="s">
        <v>232</v>
      </c>
      <c r="E137" s="211" t="s">
        <v>1070</v>
      </c>
      <c r="F137" s="212" t="s">
        <v>1071</v>
      </c>
      <c r="G137" s="213" t="s">
        <v>171</v>
      </c>
      <c r="H137" s="214" t="n">
        <v>14</v>
      </c>
      <c r="I137" s="215"/>
      <c r="J137" s="216" t="n">
        <f aca="false">ROUND(I137*H137,2)</f>
        <v>0</v>
      </c>
      <c r="K137" s="217"/>
      <c r="L137" s="218"/>
      <c r="M137" s="219"/>
      <c r="N137" s="220" t="s">
        <v>43</v>
      </c>
      <c r="O137" s="67"/>
      <c r="P137" s="207" t="n">
        <f aca="false">O137*H137</f>
        <v>0</v>
      </c>
      <c r="Q137" s="207" t="n">
        <v>8E-005</v>
      </c>
      <c r="R137" s="207" t="n">
        <f aca="false">Q137*H137</f>
        <v>0.00112</v>
      </c>
      <c r="S137" s="207" t="n">
        <v>0</v>
      </c>
      <c r="T137" s="208" t="n">
        <f aca="false">S137*H137</f>
        <v>0</v>
      </c>
      <c r="U137" s="24"/>
      <c r="V137" s="24"/>
      <c r="W137" s="24"/>
      <c r="X137" s="24"/>
      <c r="Y137" s="24"/>
      <c r="Z137" s="24"/>
      <c r="AA137" s="24"/>
      <c r="AB137" s="24"/>
      <c r="AC137" s="24"/>
      <c r="AD137" s="24"/>
      <c r="AE137" s="24"/>
      <c r="AR137" s="209" t="s">
        <v>1067</v>
      </c>
      <c r="AT137" s="209" t="s">
        <v>232</v>
      </c>
      <c r="AU137" s="209" t="s">
        <v>90</v>
      </c>
      <c r="AY137" s="3" t="s">
        <v>155</v>
      </c>
      <c r="BE137" s="125" t="n">
        <f aca="false">IF(N137="základná",J137,0)</f>
        <v>0</v>
      </c>
      <c r="BF137" s="125" t="n">
        <f aca="false">IF(N137="znížená",J137,0)</f>
        <v>0</v>
      </c>
      <c r="BG137" s="125" t="n">
        <f aca="false">IF(N137="zákl. prenesená",J137,0)</f>
        <v>0</v>
      </c>
      <c r="BH137" s="125" t="n">
        <f aca="false">IF(N137="zníž. prenesená",J137,0)</f>
        <v>0</v>
      </c>
      <c r="BI137" s="125" t="n">
        <f aca="false">IF(N137="nulová",J137,0)</f>
        <v>0</v>
      </c>
      <c r="BJ137" s="3" t="s">
        <v>90</v>
      </c>
      <c r="BK137" s="125" t="n">
        <f aca="false">ROUND(I137*H137,2)</f>
        <v>0</v>
      </c>
      <c r="BL137" s="3" t="s">
        <v>427</v>
      </c>
      <c r="BM137" s="209" t="s">
        <v>206</v>
      </c>
    </row>
    <row r="138" s="26" customFormat="true" ht="22.2" hidden="false" customHeight="true" outlineLevel="0" collapsed="false">
      <c r="A138" s="24"/>
      <c r="B138" s="196"/>
      <c r="C138" s="197" t="s">
        <v>186</v>
      </c>
      <c r="D138" s="197" t="s">
        <v>158</v>
      </c>
      <c r="E138" s="198" t="s">
        <v>1072</v>
      </c>
      <c r="F138" s="199" t="s">
        <v>1073</v>
      </c>
      <c r="G138" s="200" t="s">
        <v>171</v>
      </c>
      <c r="H138" s="201" t="n">
        <v>8</v>
      </c>
      <c r="I138" s="202"/>
      <c r="J138" s="203" t="n">
        <f aca="false">ROUND(I138*H138,2)</f>
        <v>0</v>
      </c>
      <c r="K138" s="204"/>
      <c r="L138" s="25"/>
      <c r="M138" s="205"/>
      <c r="N138" s="206" t="s">
        <v>43</v>
      </c>
      <c r="O138" s="67"/>
      <c r="P138" s="207" t="n">
        <f aca="false">O138*H138</f>
        <v>0</v>
      </c>
      <c r="Q138" s="207" t="n">
        <v>0</v>
      </c>
      <c r="R138" s="207" t="n">
        <f aca="false">Q138*H138</f>
        <v>0</v>
      </c>
      <c r="S138" s="207" t="n">
        <v>0</v>
      </c>
      <c r="T138" s="208" t="n">
        <f aca="false">S138*H138</f>
        <v>0</v>
      </c>
      <c r="U138" s="24"/>
      <c r="V138" s="24"/>
      <c r="W138" s="24"/>
      <c r="X138" s="24"/>
      <c r="Y138" s="24"/>
      <c r="Z138" s="24"/>
      <c r="AA138" s="24"/>
      <c r="AB138" s="24"/>
      <c r="AC138" s="24"/>
      <c r="AD138" s="24"/>
      <c r="AE138" s="24"/>
      <c r="AR138" s="209" t="s">
        <v>427</v>
      </c>
      <c r="AT138" s="209" t="s">
        <v>158</v>
      </c>
      <c r="AU138" s="209" t="s">
        <v>90</v>
      </c>
      <c r="AY138" s="3" t="s">
        <v>155</v>
      </c>
      <c r="BE138" s="125" t="n">
        <f aca="false">IF(N138="základná",J138,0)</f>
        <v>0</v>
      </c>
      <c r="BF138" s="125" t="n">
        <f aca="false">IF(N138="znížená",J138,0)</f>
        <v>0</v>
      </c>
      <c r="BG138" s="125" t="n">
        <f aca="false">IF(N138="zákl. prenesená",J138,0)</f>
        <v>0</v>
      </c>
      <c r="BH138" s="125" t="n">
        <f aca="false">IF(N138="zníž. prenesená",J138,0)</f>
        <v>0</v>
      </c>
      <c r="BI138" s="125" t="n">
        <f aca="false">IF(N138="nulová",J138,0)</f>
        <v>0</v>
      </c>
      <c r="BJ138" s="3" t="s">
        <v>90</v>
      </c>
      <c r="BK138" s="125" t="n">
        <f aca="false">ROUND(I138*H138,2)</f>
        <v>0</v>
      </c>
      <c r="BL138" s="3" t="s">
        <v>427</v>
      </c>
      <c r="BM138" s="209" t="s">
        <v>215</v>
      </c>
    </row>
    <row r="139" s="26" customFormat="true" ht="30" hidden="false" customHeight="true" outlineLevel="0" collapsed="false">
      <c r="A139" s="24"/>
      <c r="B139" s="196"/>
      <c r="C139" s="210" t="s">
        <v>190</v>
      </c>
      <c r="D139" s="210" t="s">
        <v>232</v>
      </c>
      <c r="E139" s="211" t="s">
        <v>1074</v>
      </c>
      <c r="F139" s="212" t="s">
        <v>1075</v>
      </c>
      <c r="G139" s="213" t="s">
        <v>171</v>
      </c>
      <c r="H139" s="214" t="n">
        <v>8</v>
      </c>
      <c r="I139" s="215"/>
      <c r="J139" s="216" t="n">
        <f aca="false">ROUND(I139*H139,2)</f>
        <v>0</v>
      </c>
      <c r="K139" s="217"/>
      <c r="L139" s="218"/>
      <c r="M139" s="219"/>
      <c r="N139" s="220" t="s">
        <v>43</v>
      </c>
      <c r="O139" s="67"/>
      <c r="P139" s="207" t="n">
        <f aca="false">O139*H139</f>
        <v>0</v>
      </c>
      <c r="Q139" s="207" t="n">
        <v>0.0001</v>
      </c>
      <c r="R139" s="207" t="n">
        <f aca="false">Q139*H139</f>
        <v>0.0008</v>
      </c>
      <c r="S139" s="207" t="n">
        <v>0</v>
      </c>
      <c r="T139" s="208" t="n">
        <f aca="false">S139*H139</f>
        <v>0</v>
      </c>
      <c r="U139" s="24"/>
      <c r="V139" s="24"/>
      <c r="W139" s="24"/>
      <c r="X139" s="24"/>
      <c r="Y139" s="24"/>
      <c r="Z139" s="24"/>
      <c r="AA139" s="24"/>
      <c r="AB139" s="24"/>
      <c r="AC139" s="24"/>
      <c r="AD139" s="24"/>
      <c r="AE139" s="24"/>
      <c r="AR139" s="209" t="s">
        <v>1067</v>
      </c>
      <c r="AT139" s="209" t="s">
        <v>232</v>
      </c>
      <c r="AU139" s="209" t="s">
        <v>90</v>
      </c>
      <c r="AY139" s="3" t="s">
        <v>155</v>
      </c>
      <c r="BE139" s="125" t="n">
        <f aca="false">IF(N139="základná",J139,0)</f>
        <v>0</v>
      </c>
      <c r="BF139" s="125" t="n">
        <f aca="false">IF(N139="znížená",J139,0)</f>
        <v>0</v>
      </c>
      <c r="BG139" s="125" t="n">
        <f aca="false">IF(N139="zákl. prenesená",J139,0)</f>
        <v>0</v>
      </c>
      <c r="BH139" s="125" t="n">
        <f aca="false">IF(N139="zníž. prenesená",J139,0)</f>
        <v>0</v>
      </c>
      <c r="BI139" s="125" t="n">
        <f aca="false">IF(N139="nulová",J139,0)</f>
        <v>0</v>
      </c>
      <c r="BJ139" s="3" t="s">
        <v>90</v>
      </c>
      <c r="BK139" s="125" t="n">
        <f aca="false">ROUND(I139*H139,2)</f>
        <v>0</v>
      </c>
      <c r="BL139" s="3" t="s">
        <v>427</v>
      </c>
      <c r="BM139" s="209" t="s">
        <v>223</v>
      </c>
    </row>
    <row r="140" s="26" customFormat="true" ht="14.4" hidden="false" customHeight="true" outlineLevel="0" collapsed="false">
      <c r="A140" s="24"/>
      <c r="B140" s="196"/>
      <c r="C140" s="197" t="s">
        <v>194</v>
      </c>
      <c r="D140" s="197" t="s">
        <v>158</v>
      </c>
      <c r="E140" s="198" t="s">
        <v>1076</v>
      </c>
      <c r="F140" s="199" t="s">
        <v>1077</v>
      </c>
      <c r="G140" s="200" t="s">
        <v>171</v>
      </c>
      <c r="H140" s="201" t="n">
        <v>50</v>
      </c>
      <c r="I140" s="202"/>
      <c r="J140" s="203" t="n">
        <f aca="false">ROUND(I140*H140,2)</f>
        <v>0</v>
      </c>
      <c r="K140" s="204"/>
      <c r="L140" s="25"/>
      <c r="M140" s="205"/>
      <c r="N140" s="206" t="s">
        <v>43</v>
      </c>
      <c r="O140" s="67"/>
      <c r="P140" s="207" t="n">
        <f aca="false">O140*H140</f>
        <v>0</v>
      </c>
      <c r="Q140" s="207" t="n">
        <v>0</v>
      </c>
      <c r="R140" s="207" t="n">
        <f aca="false">Q140*H140</f>
        <v>0</v>
      </c>
      <c r="S140" s="207" t="n">
        <v>0</v>
      </c>
      <c r="T140" s="208" t="n">
        <f aca="false">S140*H140</f>
        <v>0</v>
      </c>
      <c r="U140" s="24"/>
      <c r="V140" s="24"/>
      <c r="W140" s="24"/>
      <c r="X140" s="24"/>
      <c r="Y140" s="24"/>
      <c r="Z140" s="24"/>
      <c r="AA140" s="24"/>
      <c r="AB140" s="24"/>
      <c r="AC140" s="24"/>
      <c r="AD140" s="24"/>
      <c r="AE140" s="24"/>
      <c r="AR140" s="209" t="s">
        <v>427</v>
      </c>
      <c r="AT140" s="209" t="s">
        <v>158</v>
      </c>
      <c r="AU140" s="209" t="s">
        <v>90</v>
      </c>
      <c r="AY140" s="3" t="s">
        <v>155</v>
      </c>
      <c r="BE140" s="125" t="n">
        <f aca="false">IF(N140="základná",J140,0)</f>
        <v>0</v>
      </c>
      <c r="BF140" s="125" t="n">
        <f aca="false">IF(N140="znížená",J140,0)</f>
        <v>0</v>
      </c>
      <c r="BG140" s="125" t="n">
        <f aca="false">IF(N140="zákl. prenesená",J140,0)</f>
        <v>0</v>
      </c>
      <c r="BH140" s="125" t="n">
        <f aca="false">IF(N140="zníž. prenesená",J140,0)</f>
        <v>0</v>
      </c>
      <c r="BI140" s="125" t="n">
        <f aca="false">IF(N140="nulová",J140,0)</f>
        <v>0</v>
      </c>
      <c r="BJ140" s="3" t="s">
        <v>90</v>
      </c>
      <c r="BK140" s="125" t="n">
        <f aca="false">ROUND(I140*H140,2)</f>
        <v>0</v>
      </c>
      <c r="BL140" s="3" t="s">
        <v>427</v>
      </c>
      <c r="BM140" s="209" t="s">
        <v>231</v>
      </c>
    </row>
    <row r="141" s="26" customFormat="true" ht="22.2" hidden="false" customHeight="true" outlineLevel="0" collapsed="false">
      <c r="A141" s="24"/>
      <c r="B141" s="196"/>
      <c r="C141" s="210" t="s">
        <v>198</v>
      </c>
      <c r="D141" s="210" t="s">
        <v>232</v>
      </c>
      <c r="E141" s="211" t="s">
        <v>1078</v>
      </c>
      <c r="F141" s="212" t="s">
        <v>1079</v>
      </c>
      <c r="G141" s="213" t="s">
        <v>171</v>
      </c>
      <c r="H141" s="214" t="n">
        <v>50</v>
      </c>
      <c r="I141" s="215"/>
      <c r="J141" s="216" t="n">
        <f aca="false">ROUND(I141*H141,2)</f>
        <v>0</v>
      </c>
      <c r="K141" s="217"/>
      <c r="L141" s="218"/>
      <c r="M141" s="219"/>
      <c r="N141" s="220" t="s">
        <v>43</v>
      </c>
      <c r="O141" s="67"/>
      <c r="P141" s="207" t="n">
        <f aca="false">O141*H141</f>
        <v>0</v>
      </c>
      <c r="Q141" s="207" t="n">
        <v>1E-005</v>
      </c>
      <c r="R141" s="207" t="n">
        <f aca="false">Q141*H141</f>
        <v>0.0005</v>
      </c>
      <c r="S141" s="207" t="n">
        <v>0</v>
      </c>
      <c r="T141" s="208" t="n">
        <f aca="false">S141*H141</f>
        <v>0</v>
      </c>
      <c r="U141" s="24"/>
      <c r="V141" s="24"/>
      <c r="W141" s="24"/>
      <c r="X141" s="24"/>
      <c r="Y141" s="24"/>
      <c r="Z141" s="24"/>
      <c r="AA141" s="24"/>
      <c r="AB141" s="24"/>
      <c r="AC141" s="24"/>
      <c r="AD141" s="24"/>
      <c r="AE141" s="24"/>
      <c r="AR141" s="209" t="s">
        <v>1067</v>
      </c>
      <c r="AT141" s="209" t="s">
        <v>232</v>
      </c>
      <c r="AU141" s="209" t="s">
        <v>90</v>
      </c>
      <c r="AY141" s="3" t="s">
        <v>155</v>
      </c>
      <c r="BE141" s="125" t="n">
        <f aca="false">IF(N141="základná",J141,0)</f>
        <v>0</v>
      </c>
      <c r="BF141" s="125" t="n">
        <f aca="false">IF(N141="znížená",J141,0)</f>
        <v>0</v>
      </c>
      <c r="BG141" s="125" t="n">
        <f aca="false">IF(N141="zákl. prenesená",J141,0)</f>
        <v>0</v>
      </c>
      <c r="BH141" s="125" t="n">
        <f aca="false">IF(N141="zníž. prenesená",J141,0)</f>
        <v>0</v>
      </c>
      <c r="BI141" s="125" t="n">
        <f aca="false">IF(N141="nulová",J141,0)</f>
        <v>0</v>
      </c>
      <c r="BJ141" s="3" t="s">
        <v>90</v>
      </c>
      <c r="BK141" s="125" t="n">
        <f aca="false">ROUND(I141*H141,2)</f>
        <v>0</v>
      </c>
      <c r="BL141" s="3" t="s">
        <v>427</v>
      </c>
      <c r="BM141" s="209" t="s">
        <v>6</v>
      </c>
    </row>
    <row r="142" s="26" customFormat="true" ht="22.2" hidden="false" customHeight="true" outlineLevel="0" collapsed="false">
      <c r="A142" s="24"/>
      <c r="B142" s="196"/>
      <c r="C142" s="197" t="s">
        <v>202</v>
      </c>
      <c r="D142" s="197" t="s">
        <v>158</v>
      </c>
      <c r="E142" s="198" t="s">
        <v>1080</v>
      </c>
      <c r="F142" s="199" t="s">
        <v>1081</v>
      </c>
      <c r="G142" s="200" t="s">
        <v>171</v>
      </c>
      <c r="H142" s="201" t="n">
        <v>27</v>
      </c>
      <c r="I142" s="202"/>
      <c r="J142" s="203" t="n">
        <f aca="false">ROUND(I142*H142,2)</f>
        <v>0</v>
      </c>
      <c r="K142" s="204"/>
      <c r="L142" s="25"/>
      <c r="M142" s="205"/>
      <c r="N142" s="206" t="s">
        <v>43</v>
      </c>
      <c r="O142" s="67"/>
      <c r="P142" s="207" t="n">
        <f aca="false">O142*H142</f>
        <v>0</v>
      </c>
      <c r="Q142" s="207" t="n">
        <v>0</v>
      </c>
      <c r="R142" s="207" t="n">
        <f aca="false">Q142*H142</f>
        <v>0</v>
      </c>
      <c r="S142" s="207" t="n">
        <v>0</v>
      </c>
      <c r="T142" s="208" t="n">
        <f aca="false">S142*H142</f>
        <v>0</v>
      </c>
      <c r="U142" s="24"/>
      <c r="V142" s="24"/>
      <c r="W142" s="24"/>
      <c r="X142" s="24"/>
      <c r="Y142" s="24"/>
      <c r="Z142" s="24"/>
      <c r="AA142" s="24"/>
      <c r="AB142" s="24"/>
      <c r="AC142" s="24"/>
      <c r="AD142" s="24"/>
      <c r="AE142" s="24"/>
      <c r="AR142" s="209" t="s">
        <v>427</v>
      </c>
      <c r="AT142" s="209" t="s">
        <v>158</v>
      </c>
      <c r="AU142" s="209" t="s">
        <v>90</v>
      </c>
      <c r="AY142" s="3" t="s">
        <v>155</v>
      </c>
      <c r="BE142" s="125" t="n">
        <f aca="false">IF(N142="základná",J142,0)</f>
        <v>0</v>
      </c>
      <c r="BF142" s="125" t="n">
        <f aca="false">IF(N142="znížená",J142,0)</f>
        <v>0</v>
      </c>
      <c r="BG142" s="125" t="n">
        <f aca="false">IF(N142="zákl. prenesená",J142,0)</f>
        <v>0</v>
      </c>
      <c r="BH142" s="125" t="n">
        <f aca="false">IF(N142="zníž. prenesená",J142,0)</f>
        <v>0</v>
      </c>
      <c r="BI142" s="125" t="n">
        <f aca="false">IF(N142="nulová",J142,0)</f>
        <v>0</v>
      </c>
      <c r="BJ142" s="3" t="s">
        <v>90</v>
      </c>
      <c r="BK142" s="125" t="n">
        <f aca="false">ROUND(I142*H142,2)</f>
        <v>0</v>
      </c>
      <c r="BL142" s="3" t="s">
        <v>427</v>
      </c>
      <c r="BM142" s="209" t="s">
        <v>248</v>
      </c>
    </row>
    <row r="143" s="26" customFormat="true" ht="22.2" hidden="false" customHeight="true" outlineLevel="0" collapsed="false">
      <c r="A143" s="24"/>
      <c r="B143" s="196"/>
      <c r="C143" s="197" t="s">
        <v>206</v>
      </c>
      <c r="D143" s="197" t="s">
        <v>158</v>
      </c>
      <c r="E143" s="198" t="s">
        <v>1082</v>
      </c>
      <c r="F143" s="199" t="s">
        <v>1083</v>
      </c>
      <c r="G143" s="200" t="s">
        <v>171</v>
      </c>
      <c r="H143" s="201" t="n">
        <v>8</v>
      </c>
      <c r="I143" s="202"/>
      <c r="J143" s="203" t="n">
        <f aca="false">ROUND(I143*H143,2)</f>
        <v>0</v>
      </c>
      <c r="K143" s="204"/>
      <c r="L143" s="25"/>
      <c r="M143" s="205"/>
      <c r="N143" s="206" t="s">
        <v>43</v>
      </c>
      <c r="O143" s="67"/>
      <c r="P143" s="207" t="n">
        <f aca="false">O143*H143</f>
        <v>0</v>
      </c>
      <c r="Q143" s="207" t="n">
        <v>0</v>
      </c>
      <c r="R143" s="207" t="n">
        <f aca="false">Q143*H143</f>
        <v>0</v>
      </c>
      <c r="S143" s="207" t="n">
        <v>0</v>
      </c>
      <c r="T143" s="208" t="n">
        <f aca="false">S143*H143</f>
        <v>0</v>
      </c>
      <c r="U143" s="24"/>
      <c r="V143" s="24"/>
      <c r="W143" s="24"/>
      <c r="X143" s="24"/>
      <c r="Y143" s="24"/>
      <c r="Z143" s="24"/>
      <c r="AA143" s="24"/>
      <c r="AB143" s="24"/>
      <c r="AC143" s="24"/>
      <c r="AD143" s="24"/>
      <c r="AE143" s="24"/>
      <c r="AR143" s="209" t="s">
        <v>427</v>
      </c>
      <c r="AT143" s="209" t="s">
        <v>158</v>
      </c>
      <c r="AU143" s="209" t="s">
        <v>90</v>
      </c>
      <c r="AY143" s="3" t="s">
        <v>155</v>
      </c>
      <c r="BE143" s="125" t="n">
        <f aca="false">IF(N143="základná",J143,0)</f>
        <v>0</v>
      </c>
      <c r="BF143" s="125" t="n">
        <f aca="false">IF(N143="znížená",J143,0)</f>
        <v>0</v>
      </c>
      <c r="BG143" s="125" t="n">
        <f aca="false">IF(N143="zákl. prenesená",J143,0)</f>
        <v>0</v>
      </c>
      <c r="BH143" s="125" t="n">
        <f aca="false">IF(N143="zníž. prenesená",J143,0)</f>
        <v>0</v>
      </c>
      <c r="BI143" s="125" t="n">
        <f aca="false">IF(N143="nulová",J143,0)</f>
        <v>0</v>
      </c>
      <c r="BJ143" s="3" t="s">
        <v>90</v>
      </c>
      <c r="BK143" s="125" t="n">
        <f aca="false">ROUND(I143*H143,2)</f>
        <v>0</v>
      </c>
      <c r="BL143" s="3" t="s">
        <v>427</v>
      </c>
      <c r="BM143" s="209" t="s">
        <v>256</v>
      </c>
    </row>
    <row r="144" s="26" customFormat="true" ht="22.2" hidden="false" customHeight="true" outlineLevel="0" collapsed="false">
      <c r="A144" s="24"/>
      <c r="B144" s="196"/>
      <c r="C144" s="197" t="s">
        <v>210</v>
      </c>
      <c r="D144" s="197" t="s">
        <v>158</v>
      </c>
      <c r="E144" s="198" t="s">
        <v>1084</v>
      </c>
      <c r="F144" s="199" t="s">
        <v>1085</v>
      </c>
      <c r="G144" s="200" t="s">
        <v>171</v>
      </c>
      <c r="H144" s="201" t="n">
        <v>2</v>
      </c>
      <c r="I144" s="202"/>
      <c r="J144" s="203" t="n">
        <f aca="false">ROUND(I144*H144,2)</f>
        <v>0</v>
      </c>
      <c r="K144" s="204"/>
      <c r="L144" s="25"/>
      <c r="M144" s="205"/>
      <c r="N144" s="206" t="s">
        <v>43</v>
      </c>
      <c r="O144" s="67"/>
      <c r="P144" s="207" t="n">
        <f aca="false">O144*H144</f>
        <v>0</v>
      </c>
      <c r="Q144" s="207" t="n">
        <v>0</v>
      </c>
      <c r="R144" s="207" t="n">
        <f aca="false">Q144*H144</f>
        <v>0</v>
      </c>
      <c r="S144" s="207" t="n">
        <v>0</v>
      </c>
      <c r="T144" s="208" t="n">
        <f aca="false">S144*H144</f>
        <v>0</v>
      </c>
      <c r="U144" s="24"/>
      <c r="V144" s="24"/>
      <c r="W144" s="24"/>
      <c r="X144" s="24"/>
      <c r="Y144" s="24"/>
      <c r="Z144" s="24"/>
      <c r="AA144" s="24"/>
      <c r="AB144" s="24"/>
      <c r="AC144" s="24"/>
      <c r="AD144" s="24"/>
      <c r="AE144" s="24"/>
      <c r="AR144" s="209" t="s">
        <v>427</v>
      </c>
      <c r="AT144" s="209" t="s">
        <v>158</v>
      </c>
      <c r="AU144" s="209" t="s">
        <v>90</v>
      </c>
      <c r="AY144" s="3" t="s">
        <v>155</v>
      </c>
      <c r="BE144" s="125" t="n">
        <f aca="false">IF(N144="základná",J144,0)</f>
        <v>0</v>
      </c>
      <c r="BF144" s="125" t="n">
        <f aca="false">IF(N144="znížená",J144,0)</f>
        <v>0</v>
      </c>
      <c r="BG144" s="125" t="n">
        <f aca="false">IF(N144="zákl. prenesená",J144,0)</f>
        <v>0</v>
      </c>
      <c r="BH144" s="125" t="n">
        <f aca="false">IF(N144="zníž. prenesená",J144,0)</f>
        <v>0</v>
      </c>
      <c r="BI144" s="125" t="n">
        <f aca="false">IF(N144="nulová",J144,0)</f>
        <v>0</v>
      </c>
      <c r="BJ144" s="3" t="s">
        <v>90</v>
      </c>
      <c r="BK144" s="125" t="n">
        <f aca="false">ROUND(I144*H144,2)</f>
        <v>0</v>
      </c>
      <c r="BL144" s="3" t="s">
        <v>427</v>
      </c>
      <c r="BM144" s="209" t="s">
        <v>262</v>
      </c>
    </row>
    <row r="145" s="26" customFormat="true" ht="22.2" hidden="false" customHeight="true" outlineLevel="0" collapsed="false">
      <c r="A145" s="24"/>
      <c r="B145" s="196"/>
      <c r="C145" s="210" t="s">
        <v>215</v>
      </c>
      <c r="D145" s="210" t="s">
        <v>232</v>
      </c>
      <c r="E145" s="211" t="s">
        <v>1086</v>
      </c>
      <c r="F145" s="212" t="s">
        <v>1087</v>
      </c>
      <c r="G145" s="213" t="s">
        <v>171</v>
      </c>
      <c r="H145" s="214" t="n">
        <v>2</v>
      </c>
      <c r="I145" s="215"/>
      <c r="J145" s="216" t="n">
        <f aca="false">ROUND(I145*H145,2)</f>
        <v>0</v>
      </c>
      <c r="K145" s="217"/>
      <c r="L145" s="218"/>
      <c r="M145" s="219"/>
      <c r="N145" s="220" t="s">
        <v>43</v>
      </c>
      <c r="O145" s="67"/>
      <c r="P145" s="207" t="n">
        <f aca="false">O145*H145</f>
        <v>0</v>
      </c>
      <c r="Q145" s="207" t="n">
        <v>8E-005</v>
      </c>
      <c r="R145" s="207" t="n">
        <f aca="false">Q145*H145</f>
        <v>0.00016</v>
      </c>
      <c r="S145" s="207" t="n">
        <v>0</v>
      </c>
      <c r="T145" s="208" t="n">
        <f aca="false">S145*H145</f>
        <v>0</v>
      </c>
      <c r="U145" s="24"/>
      <c r="V145" s="24"/>
      <c r="W145" s="24"/>
      <c r="X145" s="24"/>
      <c r="Y145" s="24"/>
      <c r="Z145" s="24"/>
      <c r="AA145" s="24"/>
      <c r="AB145" s="24"/>
      <c r="AC145" s="24"/>
      <c r="AD145" s="24"/>
      <c r="AE145" s="24"/>
      <c r="AR145" s="209" t="s">
        <v>1067</v>
      </c>
      <c r="AT145" s="209" t="s">
        <v>232</v>
      </c>
      <c r="AU145" s="209" t="s">
        <v>90</v>
      </c>
      <c r="AY145" s="3" t="s">
        <v>155</v>
      </c>
      <c r="BE145" s="125" t="n">
        <f aca="false">IF(N145="základná",J145,0)</f>
        <v>0</v>
      </c>
      <c r="BF145" s="125" t="n">
        <f aca="false">IF(N145="znížená",J145,0)</f>
        <v>0</v>
      </c>
      <c r="BG145" s="125" t="n">
        <f aca="false">IF(N145="zákl. prenesená",J145,0)</f>
        <v>0</v>
      </c>
      <c r="BH145" s="125" t="n">
        <f aca="false">IF(N145="zníž. prenesená",J145,0)</f>
        <v>0</v>
      </c>
      <c r="BI145" s="125" t="n">
        <f aca="false">IF(N145="nulová",J145,0)</f>
        <v>0</v>
      </c>
      <c r="BJ145" s="3" t="s">
        <v>90</v>
      </c>
      <c r="BK145" s="125" t="n">
        <f aca="false">ROUND(I145*H145,2)</f>
        <v>0</v>
      </c>
      <c r="BL145" s="3" t="s">
        <v>427</v>
      </c>
      <c r="BM145" s="209" t="s">
        <v>271</v>
      </c>
    </row>
    <row r="146" s="26" customFormat="true" ht="22.2" hidden="false" customHeight="true" outlineLevel="0" collapsed="false">
      <c r="A146" s="24"/>
      <c r="B146" s="196"/>
      <c r="C146" s="197" t="s">
        <v>219</v>
      </c>
      <c r="D146" s="197" t="s">
        <v>158</v>
      </c>
      <c r="E146" s="198" t="s">
        <v>1088</v>
      </c>
      <c r="F146" s="199" t="s">
        <v>1089</v>
      </c>
      <c r="G146" s="200" t="s">
        <v>171</v>
      </c>
      <c r="H146" s="201" t="n">
        <v>3</v>
      </c>
      <c r="I146" s="202"/>
      <c r="J146" s="203" t="n">
        <f aca="false">ROUND(I146*H146,2)</f>
        <v>0</v>
      </c>
      <c r="K146" s="204"/>
      <c r="L146" s="25"/>
      <c r="M146" s="205"/>
      <c r="N146" s="206" t="s">
        <v>43</v>
      </c>
      <c r="O146" s="67"/>
      <c r="P146" s="207" t="n">
        <f aca="false">O146*H146</f>
        <v>0</v>
      </c>
      <c r="Q146" s="207" t="n">
        <v>0</v>
      </c>
      <c r="R146" s="207" t="n">
        <f aca="false">Q146*H146</f>
        <v>0</v>
      </c>
      <c r="S146" s="207" t="n">
        <v>0</v>
      </c>
      <c r="T146" s="208" t="n">
        <f aca="false">S146*H146</f>
        <v>0</v>
      </c>
      <c r="U146" s="24"/>
      <c r="V146" s="24"/>
      <c r="W146" s="24"/>
      <c r="X146" s="24"/>
      <c r="Y146" s="24"/>
      <c r="Z146" s="24"/>
      <c r="AA146" s="24"/>
      <c r="AB146" s="24"/>
      <c r="AC146" s="24"/>
      <c r="AD146" s="24"/>
      <c r="AE146" s="24"/>
      <c r="AR146" s="209" t="s">
        <v>427</v>
      </c>
      <c r="AT146" s="209" t="s">
        <v>158</v>
      </c>
      <c r="AU146" s="209" t="s">
        <v>90</v>
      </c>
      <c r="AY146" s="3" t="s">
        <v>155</v>
      </c>
      <c r="BE146" s="125" t="n">
        <f aca="false">IF(N146="základná",J146,0)</f>
        <v>0</v>
      </c>
      <c r="BF146" s="125" t="n">
        <f aca="false">IF(N146="znížená",J146,0)</f>
        <v>0</v>
      </c>
      <c r="BG146" s="125" t="n">
        <f aca="false">IF(N146="zákl. prenesená",J146,0)</f>
        <v>0</v>
      </c>
      <c r="BH146" s="125" t="n">
        <f aca="false">IF(N146="zníž. prenesená",J146,0)</f>
        <v>0</v>
      </c>
      <c r="BI146" s="125" t="n">
        <f aca="false">IF(N146="nulová",J146,0)</f>
        <v>0</v>
      </c>
      <c r="BJ146" s="3" t="s">
        <v>90</v>
      </c>
      <c r="BK146" s="125" t="n">
        <f aca="false">ROUND(I146*H146,2)</f>
        <v>0</v>
      </c>
      <c r="BL146" s="3" t="s">
        <v>427</v>
      </c>
      <c r="BM146" s="209" t="s">
        <v>279</v>
      </c>
    </row>
    <row r="147" s="26" customFormat="true" ht="22.2" hidden="false" customHeight="true" outlineLevel="0" collapsed="false">
      <c r="A147" s="24"/>
      <c r="B147" s="196"/>
      <c r="C147" s="210" t="s">
        <v>223</v>
      </c>
      <c r="D147" s="210" t="s">
        <v>232</v>
      </c>
      <c r="E147" s="211" t="s">
        <v>1090</v>
      </c>
      <c r="F147" s="212" t="s">
        <v>1091</v>
      </c>
      <c r="G147" s="213" t="s">
        <v>171</v>
      </c>
      <c r="H147" s="214" t="n">
        <v>3</v>
      </c>
      <c r="I147" s="215"/>
      <c r="J147" s="216" t="n">
        <f aca="false">ROUND(I147*H147,2)</f>
        <v>0</v>
      </c>
      <c r="K147" s="217"/>
      <c r="L147" s="218"/>
      <c r="M147" s="219"/>
      <c r="N147" s="220" t="s">
        <v>43</v>
      </c>
      <c r="O147" s="67"/>
      <c r="P147" s="207" t="n">
        <f aca="false">O147*H147</f>
        <v>0</v>
      </c>
      <c r="Q147" s="207" t="n">
        <v>7E-005</v>
      </c>
      <c r="R147" s="207" t="n">
        <f aca="false">Q147*H147</f>
        <v>0.00021</v>
      </c>
      <c r="S147" s="207" t="n">
        <v>0</v>
      </c>
      <c r="T147" s="208" t="n">
        <f aca="false">S147*H147</f>
        <v>0</v>
      </c>
      <c r="U147" s="24"/>
      <c r="V147" s="24"/>
      <c r="W147" s="24"/>
      <c r="X147" s="24"/>
      <c r="Y147" s="24"/>
      <c r="Z147" s="24"/>
      <c r="AA147" s="24"/>
      <c r="AB147" s="24"/>
      <c r="AC147" s="24"/>
      <c r="AD147" s="24"/>
      <c r="AE147" s="24"/>
      <c r="AR147" s="209" t="s">
        <v>1067</v>
      </c>
      <c r="AT147" s="209" t="s">
        <v>232</v>
      </c>
      <c r="AU147" s="209" t="s">
        <v>90</v>
      </c>
      <c r="AY147" s="3" t="s">
        <v>155</v>
      </c>
      <c r="BE147" s="125" t="n">
        <f aca="false">IF(N147="základná",J147,0)</f>
        <v>0</v>
      </c>
      <c r="BF147" s="125" t="n">
        <f aca="false">IF(N147="znížená",J147,0)</f>
        <v>0</v>
      </c>
      <c r="BG147" s="125" t="n">
        <f aca="false">IF(N147="zákl. prenesená",J147,0)</f>
        <v>0</v>
      </c>
      <c r="BH147" s="125" t="n">
        <f aca="false">IF(N147="zníž. prenesená",J147,0)</f>
        <v>0</v>
      </c>
      <c r="BI147" s="125" t="n">
        <f aca="false">IF(N147="nulová",J147,0)</f>
        <v>0</v>
      </c>
      <c r="BJ147" s="3" t="s">
        <v>90</v>
      </c>
      <c r="BK147" s="125" t="n">
        <f aca="false">ROUND(I147*H147,2)</f>
        <v>0</v>
      </c>
      <c r="BL147" s="3" t="s">
        <v>427</v>
      </c>
      <c r="BM147" s="209" t="s">
        <v>287</v>
      </c>
    </row>
    <row r="148" s="26" customFormat="true" ht="22.2" hidden="false" customHeight="true" outlineLevel="0" collapsed="false">
      <c r="A148" s="24"/>
      <c r="B148" s="196"/>
      <c r="C148" s="197" t="s">
        <v>227</v>
      </c>
      <c r="D148" s="197" t="s">
        <v>158</v>
      </c>
      <c r="E148" s="198" t="s">
        <v>1092</v>
      </c>
      <c r="F148" s="199" t="s">
        <v>1093</v>
      </c>
      <c r="G148" s="200" t="s">
        <v>171</v>
      </c>
      <c r="H148" s="201" t="n">
        <v>25</v>
      </c>
      <c r="I148" s="202"/>
      <c r="J148" s="203" t="n">
        <f aca="false">ROUND(I148*H148,2)</f>
        <v>0</v>
      </c>
      <c r="K148" s="204"/>
      <c r="L148" s="25"/>
      <c r="M148" s="205"/>
      <c r="N148" s="206" t="s">
        <v>43</v>
      </c>
      <c r="O148" s="67"/>
      <c r="P148" s="207" t="n">
        <f aca="false">O148*H148</f>
        <v>0</v>
      </c>
      <c r="Q148" s="207" t="n">
        <v>0</v>
      </c>
      <c r="R148" s="207" t="n">
        <f aca="false">Q148*H148</f>
        <v>0</v>
      </c>
      <c r="S148" s="207" t="n">
        <v>0</v>
      </c>
      <c r="T148" s="208" t="n">
        <f aca="false">S148*H148</f>
        <v>0</v>
      </c>
      <c r="U148" s="24"/>
      <c r="V148" s="24"/>
      <c r="W148" s="24"/>
      <c r="X148" s="24"/>
      <c r="Y148" s="24"/>
      <c r="Z148" s="24"/>
      <c r="AA148" s="24"/>
      <c r="AB148" s="24"/>
      <c r="AC148" s="24"/>
      <c r="AD148" s="24"/>
      <c r="AE148" s="24"/>
      <c r="AR148" s="209" t="s">
        <v>427</v>
      </c>
      <c r="AT148" s="209" t="s">
        <v>158</v>
      </c>
      <c r="AU148" s="209" t="s">
        <v>90</v>
      </c>
      <c r="AY148" s="3" t="s">
        <v>155</v>
      </c>
      <c r="BE148" s="125" t="n">
        <f aca="false">IF(N148="základná",J148,0)</f>
        <v>0</v>
      </c>
      <c r="BF148" s="125" t="n">
        <f aca="false">IF(N148="znížená",J148,0)</f>
        <v>0</v>
      </c>
      <c r="BG148" s="125" t="n">
        <f aca="false">IF(N148="zákl. prenesená",J148,0)</f>
        <v>0</v>
      </c>
      <c r="BH148" s="125" t="n">
        <f aca="false">IF(N148="zníž. prenesená",J148,0)</f>
        <v>0</v>
      </c>
      <c r="BI148" s="125" t="n">
        <f aca="false">IF(N148="nulová",J148,0)</f>
        <v>0</v>
      </c>
      <c r="BJ148" s="3" t="s">
        <v>90</v>
      </c>
      <c r="BK148" s="125" t="n">
        <f aca="false">ROUND(I148*H148,2)</f>
        <v>0</v>
      </c>
      <c r="BL148" s="3" t="s">
        <v>427</v>
      </c>
      <c r="BM148" s="209" t="s">
        <v>295</v>
      </c>
    </row>
    <row r="149" s="26" customFormat="true" ht="22.2" hidden="false" customHeight="true" outlineLevel="0" collapsed="false">
      <c r="A149" s="24"/>
      <c r="B149" s="196"/>
      <c r="C149" s="210" t="s">
        <v>231</v>
      </c>
      <c r="D149" s="210" t="s">
        <v>232</v>
      </c>
      <c r="E149" s="211" t="s">
        <v>1094</v>
      </c>
      <c r="F149" s="212" t="s">
        <v>1095</v>
      </c>
      <c r="G149" s="213" t="s">
        <v>171</v>
      </c>
      <c r="H149" s="214" t="n">
        <v>25</v>
      </c>
      <c r="I149" s="215"/>
      <c r="J149" s="216" t="n">
        <f aca="false">ROUND(I149*H149,2)</f>
        <v>0</v>
      </c>
      <c r="K149" s="217"/>
      <c r="L149" s="218"/>
      <c r="M149" s="219"/>
      <c r="N149" s="220" t="s">
        <v>43</v>
      </c>
      <c r="O149" s="67"/>
      <c r="P149" s="207" t="n">
        <f aca="false">O149*H149</f>
        <v>0</v>
      </c>
      <c r="Q149" s="207" t="n">
        <v>0.0001</v>
      </c>
      <c r="R149" s="207" t="n">
        <f aca="false">Q149*H149</f>
        <v>0.0025</v>
      </c>
      <c r="S149" s="207" t="n">
        <v>0</v>
      </c>
      <c r="T149" s="208" t="n">
        <f aca="false">S149*H149</f>
        <v>0</v>
      </c>
      <c r="U149" s="24"/>
      <c r="V149" s="24"/>
      <c r="W149" s="24"/>
      <c r="X149" s="24"/>
      <c r="Y149" s="24"/>
      <c r="Z149" s="24"/>
      <c r="AA149" s="24"/>
      <c r="AB149" s="24"/>
      <c r="AC149" s="24"/>
      <c r="AD149" s="24"/>
      <c r="AE149" s="24"/>
      <c r="AR149" s="209" t="s">
        <v>1067</v>
      </c>
      <c r="AT149" s="209" t="s">
        <v>232</v>
      </c>
      <c r="AU149" s="209" t="s">
        <v>90</v>
      </c>
      <c r="AY149" s="3" t="s">
        <v>155</v>
      </c>
      <c r="BE149" s="125" t="n">
        <f aca="false">IF(N149="základná",J149,0)</f>
        <v>0</v>
      </c>
      <c r="BF149" s="125" t="n">
        <f aca="false">IF(N149="znížená",J149,0)</f>
        <v>0</v>
      </c>
      <c r="BG149" s="125" t="n">
        <f aca="false">IF(N149="zákl. prenesená",J149,0)</f>
        <v>0</v>
      </c>
      <c r="BH149" s="125" t="n">
        <f aca="false">IF(N149="zníž. prenesená",J149,0)</f>
        <v>0</v>
      </c>
      <c r="BI149" s="125" t="n">
        <f aca="false">IF(N149="nulová",J149,0)</f>
        <v>0</v>
      </c>
      <c r="BJ149" s="3" t="s">
        <v>90</v>
      </c>
      <c r="BK149" s="125" t="n">
        <f aca="false">ROUND(I149*H149,2)</f>
        <v>0</v>
      </c>
      <c r="BL149" s="3" t="s">
        <v>427</v>
      </c>
      <c r="BM149" s="209" t="s">
        <v>303</v>
      </c>
    </row>
    <row r="150" s="26" customFormat="true" ht="19.8" hidden="false" customHeight="true" outlineLevel="0" collapsed="false">
      <c r="A150" s="24"/>
      <c r="B150" s="196"/>
      <c r="C150" s="210" t="s">
        <v>237</v>
      </c>
      <c r="D150" s="210" t="s">
        <v>232</v>
      </c>
      <c r="E150" s="211" t="s">
        <v>1096</v>
      </c>
      <c r="F150" s="212" t="s">
        <v>1097</v>
      </c>
      <c r="G150" s="213" t="s">
        <v>171</v>
      </c>
      <c r="H150" s="214" t="n">
        <v>2</v>
      </c>
      <c r="I150" s="215"/>
      <c r="J150" s="216" t="n">
        <f aca="false">ROUND(I150*H150,2)</f>
        <v>0</v>
      </c>
      <c r="K150" s="217"/>
      <c r="L150" s="218"/>
      <c r="M150" s="219"/>
      <c r="N150" s="220" t="s">
        <v>43</v>
      </c>
      <c r="O150" s="67"/>
      <c r="P150" s="207" t="n">
        <f aca="false">O150*H150</f>
        <v>0</v>
      </c>
      <c r="Q150" s="207" t="n">
        <v>3E-005</v>
      </c>
      <c r="R150" s="207" t="n">
        <f aca="false">Q150*H150</f>
        <v>6E-005</v>
      </c>
      <c r="S150" s="207" t="n">
        <v>0</v>
      </c>
      <c r="T150" s="208" t="n">
        <f aca="false">S150*H150</f>
        <v>0</v>
      </c>
      <c r="U150" s="24"/>
      <c r="V150" s="24"/>
      <c r="W150" s="24"/>
      <c r="X150" s="24"/>
      <c r="Y150" s="24"/>
      <c r="Z150" s="24"/>
      <c r="AA150" s="24"/>
      <c r="AB150" s="24"/>
      <c r="AC150" s="24"/>
      <c r="AD150" s="24"/>
      <c r="AE150" s="24"/>
      <c r="AR150" s="209" t="s">
        <v>1067</v>
      </c>
      <c r="AT150" s="209" t="s">
        <v>232</v>
      </c>
      <c r="AU150" s="209" t="s">
        <v>90</v>
      </c>
      <c r="AY150" s="3" t="s">
        <v>155</v>
      </c>
      <c r="BE150" s="125" t="n">
        <f aca="false">IF(N150="základná",J150,0)</f>
        <v>0</v>
      </c>
      <c r="BF150" s="125" t="n">
        <f aca="false">IF(N150="znížená",J150,0)</f>
        <v>0</v>
      </c>
      <c r="BG150" s="125" t="n">
        <f aca="false">IF(N150="zákl. prenesená",J150,0)</f>
        <v>0</v>
      </c>
      <c r="BH150" s="125" t="n">
        <f aca="false">IF(N150="zníž. prenesená",J150,0)</f>
        <v>0</v>
      </c>
      <c r="BI150" s="125" t="n">
        <f aca="false">IF(N150="nulová",J150,0)</f>
        <v>0</v>
      </c>
      <c r="BJ150" s="3" t="s">
        <v>90</v>
      </c>
      <c r="BK150" s="125" t="n">
        <f aca="false">ROUND(I150*H150,2)</f>
        <v>0</v>
      </c>
      <c r="BL150" s="3" t="s">
        <v>427</v>
      </c>
      <c r="BM150" s="209" t="s">
        <v>311</v>
      </c>
    </row>
    <row r="151" s="26" customFormat="true" ht="19.8" hidden="false" customHeight="true" outlineLevel="0" collapsed="false">
      <c r="A151" s="24"/>
      <c r="B151" s="196"/>
      <c r="C151" s="210" t="s">
        <v>6</v>
      </c>
      <c r="D151" s="210" t="s">
        <v>232</v>
      </c>
      <c r="E151" s="211" t="s">
        <v>1098</v>
      </c>
      <c r="F151" s="212" t="s">
        <v>1099</v>
      </c>
      <c r="G151" s="213" t="s">
        <v>171</v>
      </c>
      <c r="H151" s="214" t="n">
        <v>14</v>
      </c>
      <c r="I151" s="215"/>
      <c r="J151" s="216" t="n">
        <f aca="false">ROUND(I151*H151,2)</f>
        <v>0</v>
      </c>
      <c r="K151" s="217"/>
      <c r="L151" s="218"/>
      <c r="M151" s="219"/>
      <c r="N151" s="220" t="s">
        <v>43</v>
      </c>
      <c r="O151" s="67"/>
      <c r="P151" s="207" t="n">
        <f aca="false">O151*H151</f>
        <v>0</v>
      </c>
      <c r="Q151" s="207" t="n">
        <v>3E-005</v>
      </c>
      <c r="R151" s="207" t="n">
        <f aca="false">Q151*H151</f>
        <v>0.00042</v>
      </c>
      <c r="S151" s="207" t="n">
        <v>0</v>
      </c>
      <c r="T151" s="208" t="n">
        <f aca="false">S151*H151</f>
        <v>0</v>
      </c>
      <c r="U151" s="24"/>
      <c r="V151" s="24"/>
      <c r="W151" s="24"/>
      <c r="X151" s="24"/>
      <c r="Y151" s="24"/>
      <c r="Z151" s="24"/>
      <c r="AA151" s="24"/>
      <c r="AB151" s="24"/>
      <c r="AC151" s="24"/>
      <c r="AD151" s="24"/>
      <c r="AE151" s="24"/>
      <c r="AR151" s="209" t="s">
        <v>1067</v>
      </c>
      <c r="AT151" s="209" t="s">
        <v>232</v>
      </c>
      <c r="AU151" s="209" t="s">
        <v>90</v>
      </c>
      <c r="AY151" s="3" t="s">
        <v>155</v>
      </c>
      <c r="BE151" s="125" t="n">
        <f aca="false">IF(N151="základná",J151,0)</f>
        <v>0</v>
      </c>
      <c r="BF151" s="125" t="n">
        <f aca="false">IF(N151="znížená",J151,0)</f>
        <v>0</v>
      </c>
      <c r="BG151" s="125" t="n">
        <f aca="false">IF(N151="zákl. prenesená",J151,0)</f>
        <v>0</v>
      </c>
      <c r="BH151" s="125" t="n">
        <f aca="false">IF(N151="zníž. prenesená",J151,0)</f>
        <v>0</v>
      </c>
      <c r="BI151" s="125" t="n">
        <f aca="false">IF(N151="nulová",J151,0)</f>
        <v>0</v>
      </c>
      <c r="BJ151" s="3" t="s">
        <v>90</v>
      </c>
      <c r="BK151" s="125" t="n">
        <f aca="false">ROUND(I151*H151,2)</f>
        <v>0</v>
      </c>
      <c r="BL151" s="3" t="s">
        <v>427</v>
      </c>
      <c r="BM151" s="209" t="s">
        <v>319</v>
      </c>
    </row>
    <row r="152" s="26" customFormat="true" ht="34.8" hidden="false" customHeight="true" outlineLevel="0" collapsed="false">
      <c r="A152" s="24"/>
      <c r="B152" s="196"/>
      <c r="C152" s="210" t="s">
        <v>244</v>
      </c>
      <c r="D152" s="210" t="s">
        <v>232</v>
      </c>
      <c r="E152" s="211" t="s">
        <v>1100</v>
      </c>
      <c r="F152" s="212" t="s">
        <v>1101</v>
      </c>
      <c r="G152" s="213" t="s">
        <v>1102</v>
      </c>
      <c r="H152" s="214" t="n">
        <v>1</v>
      </c>
      <c r="I152" s="215"/>
      <c r="J152" s="216" t="n">
        <f aca="false">ROUND(I152*H152,2)</f>
        <v>0</v>
      </c>
      <c r="K152" s="217"/>
      <c r="L152" s="218"/>
      <c r="M152" s="219"/>
      <c r="N152" s="220" t="s">
        <v>43</v>
      </c>
      <c r="O152" s="67"/>
      <c r="P152" s="207" t="n">
        <f aca="false">O152*H152</f>
        <v>0</v>
      </c>
      <c r="Q152" s="207" t="n">
        <v>0.022</v>
      </c>
      <c r="R152" s="207" t="n">
        <f aca="false">Q152*H152</f>
        <v>0.022</v>
      </c>
      <c r="S152" s="207" t="n">
        <v>0</v>
      </c>
      <c r="T152" s="208" t="n">
        <f aca="false">S152*H152</f>
        <v>0</v>
      </c>
      <c r="U152" s="24"/>
      <c r="V152" s="24"/>
      <c r="W152" s="24"/>
      <c r="X152" s="24"/>
      <c r="Y152" s="24"/>
      <c r="Z152" s="24"/>
      <c r="AA152" s="24"/>
      <c r="AB152" s="24"/>
      <c r="AC152" s="24"/>
      <c r="AD152" s="24"/>
      <c r="AE152" s="24"/>
      <c r="AR152" s="209" t="s">
        <v>1067</v>
      </c>
      <c r="AT152" s="209" t="s">
        <v>232</v>
      </c>
      <c r="AU152" s="209" t="s">
        <v>90</v>
      </c>
      <c r="AY152" s="3" t="s">
        <v>155</v>
      </c>
      <c r="BE152" s="125" t="n">
        <f aca="false">IF(N152="základná",J152,0)</f>
        <v>0</v>
      </c>
      <c r="BF152" s="125" t="n">
        <f aca="false">IF(N152="znížená",J152,0)</f>
        <v>0</v>
      </c>
      <c r="BG152" s="125" t="n">
        <f aca="false">IF(N152="zákl. prenesená",J152,0)</f>
        <v>0</v>
      </c>
      <c r="BH152" s="125" t="n">
        <f aca="false">IF(N152="zníž. prenesená",J152,0)</f>
        <v>0</v>
      </c>
      <c r="BI152" s="125" t="n">
        <f aca="false">IF(N152="nulová",J152,0)</f>
        <v>0</v>
      </c>
      <c r="BJ152" s="3" t="s">
        <v>90</v>
      </c>
      <c r="BK152" s="125" t="n">
        <f aca="false">ROUND(I152*H152,2)</f>
        <v>0</v>
      </c>
      <c r="BL152" s="3" t="s">
        <v>427</v>
      </c>
      <c r="BM152" s="209" t="s">
        <v>327</v>
      </c>
    </row>
    <row r="153" s="26" customFormat="true" ht="22.2" hidden="false" customHeight="true" outlineLevel="0" collapsed="false">
      <c r="A153" s="24"/>
      <c r="B153" s="196"/>
      <c r="C153" s="197" t="s">
        <v>248</v>
      </c>
      <c r="D153" s="197" t="s">
        <v>158</v>
      </c>
      <c r="E153" s="198" t="s">
        <v>1103</v>
      </c>
      <c r="F153" s="199" t="s">
        <v>1104</v>
      </c>
      <c r="G153" s="200" t="s">
        <v>171</v>
      </c>
      <c r="H153" s="201" t="n">
        <v>5</v>
      </c>
      <c r="I153" s="202"/>
      <c r="J153" s="203" t="n">
        <f aca="false">ROUND(I153*H153,2)</f>
        <v>0</v>
      </c>
      <c r="K153" s="204"/>
      <c r="L153" s="25"/>
      <c r="M153" s="205"/>
      <c r="N153" s="206" t="s">
        <v>43</v>
      </c>
      <c r="O153" s="67"/>
      <c r="P153" s="207" t="n">
        <f aca="false">O153*H153</f>
        <v>0</v>
      </c>
      <c r="Q153" s="207" t="n">
        <v>0</v>
      </c>
      <c r="R153" s="207" t="n">
        <f aca="false">Q153*H153</f>
        <v>0</v>
      </c>
      <c r="S153" s="207" t="n">
        <v>0</v>
      </c>
      <c r="T153" s="208" t="n">
        <f aca="false">S153*H153</f>
        <v>0</v>
      </c>
      <c r="U153" s="24"/>
      <c r="V153" s="24"/>
      <c r="W153" s="24"/>
      <c r="X153" s="24"/>
      <c r="Y153" s="24"/>
      <c r="Z153" s="24"/>
      <c r="AA153" s="24"/>
      <c r="AB153" s="24"/>
      <c r="AC153" s="24"/>
      <c r="AD153" s="24"/>
      <c r="AE153" s="24"/>
      <c r="AR153" s="209" t="s">
        <v>427</v>
      </c>
      <c r="AT153" s="209" t="s">
        <v>158</v>
      </c>
      <c r="AU153" s="209" t="s">
        <v>90</v>
      </c>
      <c r="AY153" s="3" t="s">
        <v>155</v>
      </c>
      <c r="BE153" s="125" t="n">
        <f aca="false">IF(N153="základná",J153,0)</f>
        <v>0</v>
      </c>
      <c r="BF153" s="125" t="n">
        <f aca="false">IF(N153="znížená",J153,0)</f>
        <v>0</v>
      </c>
      <c r="BG153" s="125" t="n">
        <f aca="false">IF(N153="zákl. prenesená",J153,0)</f>
        <v>0</v>
      </c>
      <c r="BH153" s="125" t="n">
        <f aca="false">IF(N153="zníž. prenesená",J153,0)</f>
        <v>0</v>
      </c>
      <c r="BI153" s="125" t="n">
        <f aca="false">IF(N153="nulová",J153,0)</f>
        <v>0</v>
      </c>
      <c r="BJ153" s="3" t="s">
        <v>90</v>
      </c>
      <c r="BK153" s="125" t="n">
        <f aca="false">ROUND(I153*H153,2)</f>
        <v>0</v>
      </c>
      <c r="BL153" s="3" t="s">
        <v>427</v>
      </c>
      <c r="BM153" s="209" t="s">
        <v>335</v>
      </c>
    </row>
    <row r="154" s="26" customFormat="true" ht="40.2" hidden="false" customHeight="true" outlineLevel="0" collapsed="false">
      <c r="A154" s="24"/>
      <c r="B154" s="196"/>
      <c r="C154" s="210" t="s">
        <v>252</v>
      </c>
      <c r="D154" s="210" t="s">
        <v>232</v>
      </c>
      <c r="E154" s="211" t="s">
        <v>1105</v>
      </c>
      <c r="F154" s="212" t="s">
        <v>1106</v>
      </c>
      <c r="G154" s="213" t="s">
        <v>171</v>
      </c>
      <c r="H154" s="214" t="n">
        <v>5</v>
      </c>
      <c r="I154" s="215"/>
      <c r="J154" s="216" t="n">
        <f aca="false">ROUND(I154*H154,2)</f>
        <v>0</v>
      </c>
      <c r="K154" s="217"/>
      <c r="L154" s="218"/>
      <c r="M154" s="219"/>
      <c r="N154" s="220" t="s">
        <v>43</v>
      </c>
      <c r="O154" s="67"/>
      <c r="P154" s="207" t="n">
        <f aca="false">O154*H154</f>
        <v>0</v>
      </c>
      <c r="Q154" s="207" t="n">
        <v>0.00104</v>
      </c>
      <c r="R154" s="207" t="n">
        <f aca="false">Q154*H154</f>
        <v>0.0052</v>
      </c>
      <c r="S154" s="207" t="n">
        <v>0</v>
      </c>
      <c r="T154" s="208" t="n">
        <f aca="false">S154*H154</f>
        <v>0</v>
      </c>
      <c r="U154" s="24"/>
      <c r="V154" s="24"/>
      <c r="W154" s="24"/>
      <c r="X154" s="24"/>
      <c r="Y154" s="24"/>
      <c r="Z154" s="24"/>
      <c r="AA154" s="24"/>
      <c r="AB154" s="24"/>
      <c r="AC154" s="24"/>
      <c r="AD154" s="24"/>
      <c r="AE154" s="24"/>
      <c r="AR154" s="209" t="s">
        <v>1067</v>
      </c>
      <c r="AT154" s="209" t="s">
        <v>232</v>
      </c>
      <c r="AU154" s="209" t="s">
        <v>90</v>
      </c>
      <c r="AY154" s="3" t="s">
        <v>155</v>
      </c>
      <c r="BE154" s="125" t="n">
        <f aca="false">IF(N154="základná",J154,0)</f>
        <v>0</v>
      </c>
      <c r="BF154" s="125" t="n">
        <f aca="false">IF(N154="znížená",J154,0)</f>
        <v>0</v>
      </c>
      <c r="BG154" s="125" t="n">
        <f aca="false">IF(N154="zákl. prenesená",J154,0)</f>
        <v>0</v>
      </c>
      <c r="BH154" s="125" t="n">
        <f aca="false">IF(N154="zníž. prenesená",J154,0)</f>
        <v>0</v>
      </c>
      <c r="BI154" s="125" t="n">
        <f aca="false">IF(N154="nulová",J154,0)</f>
        <v>0</v>
      </c>
      <c r="BJ154" s="3" t="s">
        <v>90</v>
      </c>
      <c r="BK154" s="125" t="n">
        <f aca="false">ROUND(I154*H154,2)</f>
        <v>0</v>
      </c>
      <c r="BL154" s="3" t="s">
        <v>427</v>
      </c>
      <c r="BM154" s="209" t="s">
        <v>343</v>
      </c>
    </row>
    <row r="155" s="26" customFormat="true" ht="19.8" hidden="false" customHeight="true" outlineLevel="0" collapsed="false">
      <c r="A155" s="24"/>
      <c r="B155" s="196"/>
      <c r="C155" s="210" t="s">
        <v>256</v>
      </c>
      <c r="D155" s="210" t="s">
        <v>232</v>
      </c>
      <c r="E155" s="211" t="s">
        <v>1107</v>
      </c>
      <c r="F155" s="212" t="s">
        <v>1108</v>
      </c>
      <c r="G155" s="213" t="s">
        <v>171</v>
      </c>
      <c r="H155" s="214" t="n">
        <v>5</v>
      </c>
      <c r="I155" s="215"/>
      <c r="J155" s="216" t="n">
        <f aca="false">ROUND(I155*H155,2)</f>
        <v>0</v>
      </c>
      <c r="K155" s="217"/>
      <c r="L155" s="218"/>
      <c r="M155" s="219"/>
      <c r="N155" s="220" t="s">
        <v>43</v>
      </c>
      <c r="O155" s="67"/>
      <c r="P155" s="207" t="n">
        <f aca="false">O155*H155</f>
        <v>0</v>
      </c>
      <c r="Q155" s="207" t="n">
        <v>0.0012</v>
      </c>
      <c r="R155" s="207" t="n">
        <f aca="false">Q155*H155</f>
        <v>0.006</v>
      </c>
      <c r="S155" s="207" t="n">
        <v>0</v>
      </c>
      <c r="T155" s="208" t="n">
        <f aca="false">S155*H155</f>
        <v>0</v>
      </c>
      <c r="U155" s="24"/>
      <c r="V155" s="24"/>
      <c r="W155" s="24"/>
      <c r="X155" s="24"/>
      <c r="Y155" s="24"/>
      <c r="Z155" s="24"/>
      <c r="AA155" s="24"/>
      <c r="AB155" s="24"/>
      <c r="AC155" s="24"/>
      <c r="AD155" s="24"/>
      <c r="AE155" s="24"/>
      <c r="AR155" s="209" t="s">
        <v>1067</v>
      </c>
      <c r="AT155" s="209" t="s">
        <v>232</v>
      </c>
      <c r="AU155" s="209" t="s">
        <v>90</v>
      </c>
      <c r="AY155" s="3" t="s">
        <v>155</v>
      </c>
      <c r="BE155" s="125" t="n">
        <f aca="false">IF(N155="základná",J155,0)</f>
        <v>0</v>
      </c>
      <c r="BF155" s="125" t="n">
        <f aca="false">IF(N155="znížená",J155,0)</f>
        <v>0</v>
      </c>
      <c r="BG155" s="125" t="n">
        <f aca="false">IF(N155="zákl. prenesená",J155,0)</f>
        <v>0</v>
      </c>
      <c r="BH155" s="125" t="n">
        <f aca="false">IF(N155="zníž. prenesená",J155,0)</f>
        <v>0</v>
      </c>
      <c r="BI155" s="125" t="n">
        <f aca="false">IF(N155="nulová",J155,0)</f>
        <v>0</v>
      </c>
      <c r="BJ155" s="3" t="s">
        <v>90</v>
      </c>
      <c r="BK155" s="125" t="n">
        <f aca="false">ROUND(I155*H155,2)</f>
        <v>0</v>
      </c>
      <c r="BL155" s="3" t="s">
        <v>427</v>
      </c>
      <c r="BM155" s="209" t="s">
        <v>351</v>
      </c>
    </row>
    <row r="156" s="26" customFormat="true" ht="22.2" hidden="false" customHeight="true" outlineLevel="0" collapsed="false">
      <c r="A156" s="24"/>
      <c r="B156" s="196"/>
      <c r="C156" s="197" t="s">
        <v>260</v>
      </c>
      <c r="D156" s="197" t="s">
        <v>158</v>
      </c>
      <c r="E156" s="198" t="s">
        <v>1109</v>
      </c>
      <c r="F156" s="199" t="s">
        <v>1110</v>
      </c>
      <c r="G156" s="200" t="s">
        <v>171</v>
      </c>
      <c r="H156" s="201" t="n">
        <v>20</v>
      </c>
      <c r="I156" s="202"/>
      <c r="J156" s="203" t="n">
        <f aca="false">ROUND(I156*H156,2)</f>
        <v>0</v>
      </c>
      <c r="K156" s="204"/>
      <c r="L156" s="25"/>
      <c r="M156" s="205"/>
      <c r="N156" s="206" t="s">
        <v>43</v>
      </c>
      <c r="O156" s="67"/>
      <c r="P156" s="207" t="n">
        <f aca="false">O156*H156</f>
        <v>0</v>
      </c>
      <c r="Q156" s="207" t="n">
        <v>0</v>
      </c>
      <c r="R156" s="207" t="n">
        <f aca="false">Q156*H156</f>
        <v>0</v>
      </c>
      <c r="S156" s="207" t="n">
        <v>0</v>
      </c>
      <c r="T156" s="208" t="n">
        <f aca="false">S156*H156</f>
        <v>0</v>
      </c>
      <c r="U156" s="24"/>
      <c r="V156" s="24"/>
      <c r="W156" s="24"/>
      <c r="X156" s="24"/>
      <c r="Y156" s="24"/>
      <c r="Z156" s="24"/>
      <c r="AA156" s="24"/>
      <c r="AB156" s="24"/>
      <c r="AC156" s="24"/>
      <c r="AD156" s="24"/>
      <c r="AE156" s="24"/>
      <c r="AR156" s="209" t="s">
        <v>427</v>
      </c>
      <c r="AT156" s="209" t="s">
        <v>158</v>
      </c>
      <c r="AU156" s="209" t="s">
        <v>90</v>
      </c>
      <c r="AY156" s="3" t="s">
        <v>155</v>
      </c>
      <c r="BE156" s="125" t="n">
        <f aca="false">IF(N156="základná",J156,0)</f>
        <v>0</v>
      </c>
      <c r="BF156" s="125" t="n">
        <f aca="false">IF(N156="znížená",J156,0)</f>
        <v>0</v>
      </c>
      <c r="BG156" s="125" t="n">
        <f aca="false">IF(N156="zákl. prenesená",J156,0)</f>
        <v>0</v>
      </c>
      <c r="BH156" s="125" t="n">
        <f aca="false">IF(N156="zníž. prenesená",J156,0)</f>
        <v>0</v>
      </c>
      <c r="BI156" s="125" t="n">
        <f aca="false">IF(N156="nulová",J156,0)</f>
        <v>0</v>
      </c>
      <c r="BJ156" s="3" t="s">
        <v>90</v>
      </c>
      <c r="BK156" s="125" t="n">
        <f aca="false">ROUND(I156*H156,2)</f>
        <v>0</v>
      </c>
      <c r="BL156" s="3" t="s">
        <v>427</v>
      </c>
      <c r="BM156" s="209" t="s">
        <v>366</v>
      </c>
    </row>
    <row r="157" s="26" customFormat="true" ht="30" hidden="false" customHeight="true" outlineLevel="0" collapsed="false">
      <c r="A157" s="24"/>
      <c r="B157" s="196"/>
      <c r="C157" s="210" t="s">
        <v>262</v>
      </c>
      <c r="D157" s="210" t="s">
        <v>232</v>
      </c>
      <c r="E157" s="211" t="s">
        <v>1111</v>
      </c>
      <c r="F157" s="212" t="s">
        <v>1112</v>
      </c>
      <c r="G157" s="213" t="s">
        <v>171</v>
      </c>
      <c r="H157" s="214" t="n">
        <v>20</v>
      </c>
      <c r="I157" s="215"/>
      <c r="J157" s="216" t="n">
        <f aca="false">ROUND(I157*H157,2)</f>
        <v>0</v>
      </c>
      <c r="K157" s="217"/>
      <c r="L157" s="218"/>
      <c r="M157" s="219"/>
      <c r="N157" s="220" t="s">
        <v>43</v>
      </c>
      <c r="O157" s="67"/>
      <c r="P157" s="207" t="n">
        <f aca="false">O157*H157</f>
        <v>0</v>
      </c>
      <c r="Q157" s="207" t="n">
        <v>0.00229</v>
      </c>
      <c r="R157" s="207" t="n">
        <f aca="false">Q157*H157</f>
        <v>0.0458</v>
      </c>
      <c r="S157" s="207" t="n">
        <v>0</v>
      </c>
      <c r="T157" s="208" t="n">
        <f aca="false">S157*H157</f>
        <v>0</v>
      </c>
      <c r="U157" s="24"/>
      <c r="V157" s="24"/>
      <c r="W157" s="24"/>
      <c r="X157" s="24"/>
      <c r="Y157" s="24"/>
      <c r="Z157" s="24"/>
      <c r="AA157" s="24"/>
      <c r="AB157" s="24"/>
      <c r="AC157" s="24"/>
      <c r="AD157" s="24"/>
      <c r="AE157" s="24"/>
      <c r="AR157" s="209" t="s">
        <v>1067</v>
      </c>
      <c r="AT157" s="209" t="s">
        <v>232</v>
      </c>
      <c r="AU157" s="209" t="s">
        <v>90</v>
      </c>
      <c r="AY157" s="3" t="s">
        <v>155</v>
      </c>
      <c r="BE157" s="125" t="n">
        <f aca="false">IF(N157="základná",J157,0)</f>
        <v>0</v>
      </c>
      <c r="BF157" s="125" t="n">
        <f aca="false">IF(N157="znížená",J157,0)</f>
        <v>0</v>
      </c>
      <c r="BG157" s="125" t="n">
        <f aca="false">IF(N157="zákl. prenesená",J157,0)</f>
        <v>0</v>
      </c>
      <c r="BH157" s="125" t="n">
        <f aca="false">IF(N157="zníž. prenesená",J157,0)</f>
        <v>0</v>
      </c>
      <c r="BI157" s="125" t="n">
        <f aca="false">IF(N157="nulová",J157,0)</f>
        <v>0</v>
      </c>
      <c r="BJ157" s="3" t="s">
        <v>90</v>
      </c>
      <c r="BK157" s="125" t="n">
        <f aca="false">ROUND(I157*H157,2)</f>
        <v>0</v>
      </c>
      <c r="BL157" s="3" t="s">
        <v>427</v>
      </c>
      <c r="BM157" s="209" t="s">
        <v>374</v>
      </c>
    </row>
    <row r="158" s="26" customFormat="true" ht="22.2" hidden="false" customHeight="true" outlineLevel="0" collapsed="false">
      <c r="A158" s="24"/>
      <c r="B158" s="196"/>
      <c r="C158" s="210" t="s">
        <v>267</v>
      </c>
      <c r="D158" s="210" t="s">
        <v>232</v>
      </c>
      <c r="E158" s="211" t="s">
        <v>1113</v>
      </c>
      <c r="F158" s="212" t="s">
        <v>1114</v>
      </c>
      <c r="G158" s="213" t="s">
        <v>171</v>
      </c>
      <c r="H158" s="214" t="n">
        <v>40</v>
      </c>
      <c r="I158" s="215"/>
      <c r="J158" s="216" t="n">
        <f aca="false">ROUND(I158*H158,2)</f>
        <v>0</v>
      </c>
      <c r="K158" s="217"/>
      <c r="L158" s="218"/>
      <c r="M158" s="219"/>
      <c r="N158" s="220" t="s">
        <v>43</v>
      </c>
      <c r="O158" s="67"/>
      <c r="P158" s="207" t="n">
        <f aca="false">O158*H158</f>
        <v>0</v>
      </c>
      <c r="Q158" s="207" t="n">
        <v>0.0012</v>
      </c>
      <c r="R158" s="207" t="n">
        <f aca="false">Q158*H158</f>
        <v>0.048</v>
      </c>
      <c r="S158" s="207" t="n">
        <v>0</v>
      </c>
      <c r="T158" s="208" t="n">
        <f aca="false">S158*H158</f>
        <v>0</v>
      </c>
      <c r="U158" s="24"/>
      <c r="V158" s="24"/>
      <c r="W158" s="24"/>
      <c r="X158" s="24"/>
      <c r="Y158" s="24"/>
      <c r="Z158" s="24"/>
      <c r="AA158" s="24"/>
      <c r="AB158" s="24"/>
      <c r="AC158" s="24"/>
      <c r="AD158" s="24"/>
      <c r="AE158" s="24"/>
      <c r="AR158" s="209" t="s">
        <v>1067</v>
      </c>
      <c r="AT158" s="209" t="s">
        <v>232</v>
      </c>
      <c r="AU158" s="209" t="s">
        <v>90</v>
      </c>
      <c r="AY158" s="3" t="s">
        <v>155</v>
      </c>
      <c r="BE158" s="125" t="n">
        <f aca="false">IF(N158="základná",J158,0)</f>
        <v>0</v>
      </c>
      <c r="BF158" s="125" t="n">
        <f aca="false">IF(N158="znížená",J158,0)</f>
        <v>0</v>
      </c>
      <c r="BG158" s="125" t="n">
        <f aca="false">IF(N158="zákl. prenesená",J158,0)</f>
        <v>0</v>
      </c>
      <c r="BH158" s="125" t="n">
        <f aca="false">IF(N158="zníž. prenesená",J158,0)</f>
        <v>0</v>
      </c>
      <c r="BI158" s="125" t="n">
        <f aca="false">IF(N158="nulová",J158,0)</f>
        <v>0</v>
      </c>
      <c r="BJ158" s="3" t="s">
        <v>90</v>
      </c>
      <c r="BK158" s="125" t="n">
        <f aca="false">ROUND(I158*H158,2)</f>
        <v>0</v>
      </c>
      <c r="BL158" s="3" t="s">
        <v>427</v>
      </c>
      <c r="BM158" s="209" t="s">
        <v>382</v>
      </c>
    </row>
    <row r="159" s="26" customFormat="true" ht="14.4" hidden="false" customHeight="true" outlineLevel="0" collapsed="false">
      <c r="A159" s="24"/>
      <c r="B159" s="196"/>
      <c r="C159" s="197" t="s">
        <v>271</v>
      </c>
      <c r="D159" s="197" t="s">
        <v>158</v>
      </c>
      <c r="E159" s="198" t="s">
        <v>1115</v>
      </c>
      <c r="F159" s="199" t="s">
        <v>1116</v>
      </c>
      <c r="G159" s="200" t="s">
        <v>177</v>
      </c>
      <c r="H159" s="201" t="n">
        <v>200</v>
      </c>
      <c r="I159" s="202"/>
      <c r="J159" s="203" t="n">
        <f aca="false">ROUND(I159*H159,2)</f>
        <v>0</v>
      </c>
      <c r="K159" s="204"/>
      <c r="L159" s="25"/>
      <c r="M159" s="205"/>
      <c r="N159" s="206" t="s">
        <v>43</v>
      </c>
      <c r="O159" s="67"/>
      <c r="P159" s="207" t="n">
        <f aca="false">O159*H159</f>
        <v>0</v>
      </c>
      <c r="Q159" s="207" t="n">
        <v>0</v>
      </c>
      <c r="R159" s="207" t="n">
        <f aca="false">Q159*H159</f>
        <v>0</v>
      </c>
      <c r="S159" s="207" t="n">
        <v>0</v>
      </c>
      <c r="T159" s="208" t="n">
        <f aca="false">S159*H159</f>
        <v>0</v>
      </c>
      <c r="U159" s="24"/>
      <c r="V159" s="24"/>
      <c r="W159" s="24"/>
      <c r="X159" s="24"/>
      <c r="Y159" s="24"/>
      <c r="Z159" s="24"/>
      <c r="AA159" s="24"/>
      <c r="AB159" s="24"/>
      <c r="AC159" s="24"/>
      <c r="AD159" s="24"/>
      <c r="AE159" s="24"/>
      <c r="AR159" s="209" t="s">
        <v>427</v>
      </c>
      <c r="AT159" s="209" t="s">
        <v>158</v>
      </c>
      <c r="AU159" s="209" t="s">
        <v>90</v>
      </c>
      <c r="AY159" s="3" t="s">
        <v>155</v>
      </c>
      <c r="BE159" s="125" t="n">
        <f aca="false">IF(N159="základná",J159,0)</f>
        <v>0</v>
      </c>
      <c r="BF159" s="125" t="n">
        <f aca="false">IF(N159="znížená",J159,0)</f>
        <v>0</v>
      </c>
      <c r="BG159" s="125" t="n">
        <f aca="false">IF(N159="zákl. prenesená",J159,0)</f>
        <v>0</v>
      </c>
      <c r="BH159" s="125" t="n">
        <f aca="false">IF(N159="zníž. prenesená",J159,0)</f>
        <v>0</v>
      </c>
      <c r="BI159" s="125" t="n">
        <f aca="false">IF(N159="nulová",J159,0)</f>
        <v>0</v>
      </c>
      <c r="BJ159" s="3" t="s">
        <v>90</v>
      </c>
      <c r="BK159" s="125" t="n">
        <f aca="false">ROUND(I159*H159,2)</f>
        <v>0</v>
      </c>
      <c r="BL159" s="3" t="s">
        <v>427</v>
      </c>
      <c r="BM159" s="209" t="s">
        <v>390</v>
      </c>
    </row>
    <row r="160" s="26" customFormat="true" ht="14.4" hidden="false" customHeight="true" outlineLevel="0" collapsed="false">
      <c r="A160" s="24"/>
      <c r="B160" s="196"/>
      <c r="C160" s="210" t="s">
        <v>275</v>
      </c>
      <c r="D160" s="210" t="s">
        <v>232</v>
      </c>
      <c r="E160" s="211" t="s">
        <v>1117</v>
      </c>
      <c r="F160" s="212" t="s">
        <v>1118</v>
      </c>
      <c r="G160" s="213" t="s">
        <v>177</v>
      </c>
      <c r="H160" s="214" t="n">
        <v>15</v>
      </c>
      <c r="I160" s="215"/>
      <c r="J160" s="216" t="n">
        <f aca="false">ROUND(I160*H160,2)</f>
        <v>0</v>
      </c>
      <c r="K160" s="217"/>
      <c r="L160" s="218"/>
      <c r="M160" s="219"/>
      <c r="N160" s="220" t="s">
        <v>43</v>
      </c>
      <c r="O160" s="67"/>
      <c r="P160" s="207" t="n">
        <f aca="false">O160*H160</f>
        <v>0</v>
      </c>
      <c r="Q160" s="207" t="n">
        <v>0.0002</v>
      </c>
      <c r="R160" s="207" t="n">
        <f aca="false">Q160*H160</f>
        <v>0.003</v>
      </c>
      <c r="S160" s="207" t="n">
        <v>0</v>
      </c>
      <c r="T160" s="208" t="n">
        <f aca="false">S160*H160</f>
        <v>0</v>
      </c>
      <c r="U160" s="24"/>
      <c r="V160" s="24"/>
      <c r="W160" s="24"/>
      <c r="X160" s="24"/>
      <c r="Y160" s="24"/>
      <c r="Z160" s="24"/>
      <c r="AA160" s="24"/>
      <c r="AB160" s="24"/>
      <c r="AC160" s="24"/>
      <c r="AD160" s="24"/>
      <c r="AE160" s="24"/>
      <c r="AR160" s="209" t="s">
        <v>1067</v>
      </c>
      <c r="AT160" s="209" t="s">
        <v>232</v>
      </c>
      <c r="AU160" s="209" t="s">
        <v>90</v>
      </c>
      <c r="AY160" s="3" t="s">
        <v>155</v>
      </c>
      <c r="BE160" s="125" t="n">
        <f aca="false">IF(N160="základná",J160,0)</f>
        <v>0</v>
      </c>
      <c r="BF160" s="125" t="n">
        <f aca="false">IF(N160="znížená",J160,0)</f>
        <v>0</v>
      </c>
      <c r="BG160" s="125" t="n">
        <f aca="false">IF(N160="zákl. prenesená",J160,0)</f>
        <v>0</v>
      </c>
      <c r="BH160" s="125" t="n">
        <f aca="false">IF(N160="zníž. prenesená",J160,0)</f>
        <v>0</v>
      </c>
      <c r="BI160" s="125" t="n">
        <f aca="false">IF(N160="nulová",J160,0)</f>
        <v>0</v>
      </c>
      <c r="BJ160" s="3" t="s">
        <v>90</v>
      </c>
      <c r="BK160" s="125" t="n">
        <f aca="false">ROUND(I160*H160,2)</f>
        <v>0</v>
      </c>
      <c r="BL160" s="3" t="s">
        <v>427</v>
      </c>
      <c r="BM160" s="209" t="s">
        <v>401</v>
      </c>
    </row>
    <row r="161" s="26" customFormat="true" ht="14.4" hidden="false" customHeight="true" outlineLevel="0" collapsed="false">
      <c r="A161" s="24"/>
      <c r="B161" s="196"/>
      <c r="C161" s="210" t="s">
        <v>279</v>
      </c>
      <c r="D161" s="210" t="s">
        <v>232</v>
      </c>
      <c r="E161" s="211" t="s">
        <v>1119</v>
      </c>
      <c r="F161" s="212" t="s">
        <v>1120</v>
      </c>
      <c r="G161" s="213" t="s">
        <v>177</v>
      </c>
      <c r="H161" s="214" t="n">
        <v>185</v>
      </c>
      <c r="I161" s="215"/>
      <c r="J161" s="216" t="n">
        <f aca="false">ROUND(I161*H161,2)</f>
        <v>0</v>
      </c>
      <c r="K161" s="217"/>
      <c r="L161" s="218"/>
      <c r="M161" s="219"/>
      <c r="N161" s="220" t="s">
        <v>43</v>
      </c>
      <c r="O161" s="67"/>
      <c r="P161" s="207" t="n">
        <f aca="false">O161*H161</f>
        <v>0</v>
      </c>
      <c r="Q161" s="207" t="n">
        <v>0.0002</v>
      </c>
      <c r="R161" s="207" t="n">
        <f aca="false">Q161*H161</f>
        <v>0.037</v>
      </c>
      <c r="S161" s="207" t="n">
        <v>0</v>
      </c>
      <c r="T161" s="208" t="n">
        <f aca="false">S161*H161</f>
        <v>0</v>
      </c>
      <c r="U161" s="24"/>
      <c r="V161" s="24"/>
      <c r="W161" s="24"/>
      <c r="X161" s="24"/>
      <c r="Y161" s="24"/>
      <c r="Z161" s="24"/>
      <c r="AA161" s="24"/>
      <c r="AB161" s="24"/>
      <c r="AC161" s="24"/>
      <c r="AD161" s="24"/>
      <c r="AE161" s="24"/>
      <c r="AR161" s="209" t="s">
        <v>1067</v>
      </c>
      <c r="AT161" s="209" t="s">
        <v>232</v>
      </c>
      <c r="AU161" s="209" t="s">
        <v>90</v>
      </c>
      <c r="AY161" s="3" t="s">
        <v>155</v>
      </c>
      <c r="BE161" s="125" t="n">
        <f aca="false">IF(N161="základná",J161,0)</f>
        <v>0</v>
      </c>
      <c r="BF161" s="125" t="n">
        <f aca="false">IF(N161="znížená",J161,0)</f>
        <v>0</v>
      </c>
      <c r="BG161" s="125" t="n">
        <f aca="false">IF(N161="zákl. prenesená",J161,0)</f>
        <v>0</v>
      </c>
      <c r="BH161" s="125" t="n">
        <f aca="false">IF(N161="zníž. prenesená",J161,0)</f>
        <v>0</v>
      </c>
      <c r="BI161" s="125" t="n">
        <f aca="false">IF(N161="nulová",J161,0)</f>
        <v>0</v>
      </c>
      <c r="BJ161" s="3" t="s">
        <v>90</v>
      </c>
      <c r="BK161" s="125" t="n">
        <f aca="false">ROUND(I161*H161,2)</f>
        <v>0</v>
      </c>
      <c r="BL161" s="3" t="s">
        <v>427</v>
      </c>
      <c r="BM161" s="209" t="s">
        <v>411</v>
      </c>
    </row>
    <row r="162" s="26" customFormat="true" ht="14.4" hidden="false" customHeight="true" outlineLevel="0" collapsed="false">
      <c r="A162" s="24"/>
      <c r="B162" s="196"/>
      <c r="C162" s="197" t="s">
        <v>283</v>
      </c>
      <c r="D162" s="197" t="s">
        <v>158</v>
      </c>
      <c r="E162" s="198" t="s">
        <v>1121</v>
      </c>
      <c r="F162" s="199" t="s">
        <v>1122</v>
      </c>
      <c r="G162" s="200" t="s">
        <v>177</v>
      </c>
      <c r="H162" s="201" t="n">
        <v>180</v>
      </c>
      <c r="I162" s="202"/>
      <c r="J162" s="203" t="n">
        <f aca="false">ROUND(I162*H162,2)</f>
        <v>0</v>
      </c>
      <c r="K162" s="204"/>
      <c r="L162" s="25"/>
      <c r="M162" s="205"/>
      <c r="N162" s="206" t="s">
        <v>43</v>
      </c>
      <c r="O162" s="67"/>
      <c r="P162" s="207" t="n">
        <f aca="false">O162*H162</f>
        <v>0</v>
      </c>
      <c r="Q162" s="207" t="n">
        <v>0</v>
      </c>
      <c r="R162" s="207" t="n">
        <f aca="false">Q162*H162</f>
        <v>0</v>
      </c>
      <c r="S162" s="207" t="n">
        <v>0</v>
      </c>
      <c r="T162" s="208" t="n">
        <f aca="false">S162*H162</f>
        <v>0</v>
      </c>
      <c r="U162" s="24"/>
      <c r="V162" s="24"/>
      <c r="W162" s="24"/>
      <c r="X162" s="24"/>
      <c r="Y162" s="24"/>
      <c r="Z162" s="24"/>
      <c r="AA162" s="24"/>
      <c r="AB162" s="24"/>
      <c r="AC162" s="24"/>
      <c r="AD162" s="24"/>
      <c r="AE162" s="24"/>
      <c r="AR162" s="209" t="s">
        <v>427</v>
      </c>
      <c r="AT162" s="209" t="s">
        <v>158</v>
      </c>
      <c r="AU162" s="209" t="s">
        <v>90</v>
      </c>
      <c r="AY162" s="3" t="s">
        <v>155</v>
      </c>
      <c r="BE162" s="125" t="n">
        <f aca="false">IF(N162="základná",J162,0)</f>
        <v>0</v>
      </c>
      <c r="BF162" s="125" t="n">
        <f aca="false">IF(N162="znížená",J162,0)</f>
        <v>0</v>
      </c>
      <c r="BG162" s="125" t="n">
        <f aca="false">IF(N162="zákl. prenesená",J162,0)</f>
        <v>0</v>
      </c>
      <c r="BH162" s="125" t="n">
        <f aca="false">IF(N162="zníž. prenesená",J162,0)</f>
        <v>0</v>
      </c>
      <c r="BI162" s="125" t="n">
        <f aca="false">IF(N162="nulová",J162,0)</f>
        <v>0</v>
      </c>
      <c r="BJ162" s="3" t="s">
        <v>90</v>
      </c>
      <c r="BK162" s="125" t="n">
        <f aca="false">ROUND(I162*H162,2)</f>
        <v>0</v>
      </c>
      <c r="BL162" s="3" t="s">
        <v>427</v>
      </c>
      <c r="BM162" s="209" t="s">
        <v>419</v>
      </c>
    </row>
    <row r="163" s="26" customFormat="true" ht="14.4" hidden="false" customHeight="true" outlineLevel="0" collapsed="false">
      <c r="A163" s="24"/>
      <c r="B163" s="196"/>
      <c r="C163" s="210" t="s">
        <v>287</v>
      </c>
      <c r="D163" s="210" t="s">
        <v>232</v>
      </c>
      <c r="E163" s="211" t="s">
        <v>1123</v>
      </c>
      <c r="F163" s="212" t="s">
        <v>1124</v>
      </c>
      <c r="G163" s="213" t="s">
        <v>177</v>
      </c>
      <c r="H163" s="214" t="n">
        <v>180</v>
      </c>
      <c r="I163" s="215"/>
      <c r="J163" s="216" t="n">
        <f aca="false">ROUND(I163*H163,2)</f>
        <v>0</v>
      </c>
      <c r="K163" s="217"/>
      <c r="L163" s="218"/>
      <c r="M163" s="219"/>
      <c r="N163" s="220" t="s">
        <v>43</v>
      </c>
      <c r="O163" s="67"/>
      <c r="P163" s="207" t="n">
        <f aca="false">O163*H163</f>
        <v>0</v>
      </c>
      <c r="Q163" s="207" t="n">
        <v>0.00024</v>
      </c>
      <c r="R163" s="207" t="n">
        <f aca="false">Q163*H163</f>
        <v>0.0432</v>
      </c>
      <c r="S163" s="207" t="n">
        <v>0</v>
      </c>
      <c r="T163" s="208" t="n">
        <f aca="false">S163*H163</f>
        <v>0</v>
      </c>
      <c r="U163" s="24"/>
      <c r="V163" s="24"/>
      <c r="W163" s="24"/>
      <c r="X163" s="24"/>
      <c r="Y163" s="24"/>
      <c r="Z163" s="24"/>
      <c r="AA163" s="24"/>
      <c r="AB163" s="24"/>
      <c r="AC163" s="24"/>
      <c r="AD163" s="24"/>
      <c r="AE163" s="24"/>
      <c r="AR163" s="209" t="s">
        <v>1067</v>
      </c>
      <c r="AT163" s="209" t="s">
        <v>232</v>
      </c>
      <c r="AU163" s="209" t="s">
        <v>90</v>
      </c>
      <c r="AY163" s="3" t="s">
        <v>155</v>
      </c>
      <c r="BE163" s="125" t="n">
        <f aca="false">IF(N163="základná",J163,0)</f>
        <v>0</v>
      </c>
      <c r="BF163" s="125" t="n">
        <f aca="false">IF(N163="znížená",J163,0)</f>
        <v>0</v>
      </c>
      <c r="BG163" s="125" t="n">
        <f aca="false">IF(N163="zákl. prenesená",J163,0)</f>
        <v>0</v>
      </c>
      <c r="BH163" s="125" t="n">
        <f aca="false">IF(N163="zníž. prenesená",J163,0)</f>
        <v>0</v>
      </c>
      <c r="BI163" s="125" t="n">
        <f aca="false">IF(N163="nulová",J163,0)</f>
        <v>0</v>
      </c>
      <c r="BJ163" s="3" t="s">
        <v>90</v>
      </c>
      <c r="BK163" s="125" t="n">
        <f aca="false">ROUND(I163*H163,2)</f>
        <v>0</v>
      </c>
      <c r="BL163" s="3" t="s">
        <v>427</v>
      </c>
      <c r="BM163" s="209" t="s">
        <v>427</v>
      </c>
    </row>
    <row r="164" s="26" customFormat="true" ht="14.4" hidden="false" customHeight="true" outlineLevel="0" collapsed="false">
      <c r="A164" s="24"/>
      <c r="B164" s="196"/>
      <c r="C164" s="197" t="s">
        <v>291</v>
      </c>
      <c r="D164" s="197" t="s">
        <v>158</v>
      </c>
      <c r="E164" s="198" t="s">
        <v>1125</v>
      </c>
      <c r="F164" s="199" t="s">
        <v>1126</v>
      </c>
      <c r="G164" s="200" t="s">
        <v>393</v>
      </c>
      <c r="H164" s="221"/>
      <c r="I164" s="202"/>
      <c r="J164" s="203" t="n">
        <f aca="false">ROUND(I164*H164,2)</f>
        <v>0</v>
      </c>
      <c r="K164" s="204"/>
      <c r="L164" s="25"/>
      <c r="M164" s="205"/>
      <c r="N164" s="206" t="s">
        <v>43</v>
      </c>
      <c r="O164" s="67"/>
      <c r="P164" s="207" t="n">
        <f aca="false">O164*H164</f>
        <v>0</v>
      </c>
      <c r="Q164" s="207" t="n">
        <v>0</v>
      </c>
      <c r="R164" s="207" t="n">
        <f aca="false">Q164*H164</f>
        <v>0</v>
      </c>
      <c r="S164" s="207" t="n">
        <v>0</v>
      </c>
      <c r="T164" s="208" t="n">
        <f aca="false">S164*H164</f>
        <v>0</v>
      </c>
      <c r="U164" s="24"/>
      <c r="V164" s="24"/>
      <c r="W164" s="24"/>
      <c r="X164" s="24"/>
      <c r="Y164" s="24"/>
      <c r="Z164" s="24"/>
      <c r="AA164" s="24"/>
      <c r="AB164" s="24"/>
      <c r="AC164" s="24"/>
      <c r="AD164" s="24"/>
      <c r="AE164" s="24"/>
      <c r="AR164" s="209" t="s">
        <v>427</v>
      </c>
      <c r="AT164" s="209" t="s">
        <v>158</v>
      </c>
      <c r="AU164" s="209" t="s">
        <v>90</v>
      </c>
      <c r="AY164" s="3" t="s">
        <v>155</v>
      </c>
      <c r="BE164" s="125" t="n">
        <f aca="false">IF(N164="základná",J164,0)</f>
        <v>0</v>
      </c>
      <c r="BF164" s="125" t="n">
        <f aca="false">IF(N164="znížená",J164,0)</f>
        <v>0</v>
      </c>
      <c r="BG164" s="125" t="n">
        <f aca="false">IF(N164="zákl. prenesená",J164,0)</f>
        <v>0</v>
      </c>
      <c r="BH164" s="125" t="n">
        <f aca="false">IF(N164="zníž. prenesená",J164,0)</f>
        <v>0</v>
      </c>
      <c r="BI164" s="125" t="n">
        <f aca="false">IF(N164="nulová",J164,0)</f>
        <v>0</v>
      </c>
      <c r="BJ164" s="3" t="s">
        <v>90</v>
      </c>
      <c r="BK164" s="125" t="n">
        <f aca="false">ROUND(I164*H164,2)</f>
        <v>0</v>
      </c>
      <c r="BL164" s="3" t="s">
        <v>427</v>
      </c>
      <c r="BM164" s="209" t="s">
        <v>435</v>
      </c>
    </row>
    <row r="165" s="26" customFormat="true" ht="14.4" hidden="false" customHeight="true" outlineLevel="0" collapsed="false">
      <c r="A165" s="24"/>
      <c r="B165" s="196"/>
      <c r="C165" s="197" t="s">
        <v>295</v>
      </c>
      <c r="D165" s="197" t="s">
        <v>158</v>
      </c>
      <c r="E165" s="198" t="s">
        <v>1127</v>
      </c>
      <c r="F165" s="199" t="s">
        <v>1128</v>
      </c>
      <c r="G165" s="200" t="s">
        <v>393</v>
      </c>
      <c r="H165" s="221"/>
      <c r="I165" s="202"/>
      <c r="J165" s="203" t="n">
        <f aca="false">ROUND(I165*H165,2)</f>
        <v>0</v>
      </c>
      <c r="K165" s="204"/>
      <c r="L165" s="25"/>
      <c r="M165" s="205"/>
      <c r="N165" s="206" t="s">
        <v>43</v>
      </c>
      <c r="O165" s="67"/>
      <c r="P165" s="207" t="n">
        <f aca="false">O165*H165</f>
        <v>0</v>
      </c>
      <c r="Q165" s="207" t="n">
        <v>0</v>
      </c>
      <c r="R165" s="207" t="n">
        <f aca="false">Q165*H165</f>
        <v>0</v>
      </c>
      <c r="S165" s="207" t="n">
        <v>0</v>
      </c>
      <c r="T165" s="208" t="n">
        <f aca="false">S165*H165</f>
        <v>0</v>
      </c>
      <c r="U165" s="24"/>
      <c r="V165" s="24"/>
      <c r="W165" s="24"/>
      <c r="X165" s="24"/>
      <c r="Y165" s="24"/>
      <c r="Z165" s="24"/>
      <c r="AA165" s="24"/>
      <c r="AB165" s="24"/>
      <c r="AC165" s="24"/>
      <c r="AD165" s="24"/>
      <c r="AE165" s="24"/>
      <c r="AR165" s="209" t="s">
        <v>427</v>
      </c>
      <c r="AT165" s="209" t="s">
        <v>158</v>
      </c>
      <c r="AU165" s="209" t="s">
        <v>90</v>
      </c>
      <c r="AY165" s="3" t="s">
        <v>155</v>
      </c>
      <c r="BE165" s="125" t="n">
        <f aca="false">IF(N165="základná",J165,0)</f>
        <v>0</v>
      </c>
      <c r="BF165" s="125" t="n">
        <f aca="false">IF(N165="znížená",J165,0)</f>
        <v>0</v>
      </c>
      <c r="BG165" s="125" t="n">
        <f aca="false">IF(N165="zákl. prenesená",J165,0)</f>
        <v>0</v>
      </c>
      <c r="BH165" s="125" t="n">
        <f aca="false">IF(N165="zníž. prenesená",J165,0)</f>
        <v>0</v>
      </c>
      <c r="BI165" s="125" t="n">
        <f aca="false">IF(N165="nulová",J165,0)</f>
        <v>0</v>
      </c>
      <c r="BJ165" s="3" t="s">
        <v>90</v>
      </c>
      <c r="BK165" s="125" t="n">
        <f aca="false">ROUND(I165*H165,2)</f>
        <v>0</v>
      </c>
      <c r="BL165" s="3" t="s">
        <v>427</v>
      </c>
      <c r="BM165" s="209" t="s">
        <v>443</v>
      </c>
    </row>
    <row r="166" s="26" customFormat="true" ht="14.4" hidden="false" customHeight="true" outlineLevel="0" collapsed="false">
      <c r="A166" s="24"/>
      <c r="B166" s="196"/>
      <c r="C166" s="197" t="s">
        <v>299</v>
      </c>
      <c r="D166" s="197" t="s">
        <v>158</v>
      </c>
      <c r="E166" s="198" t="s">
        <v>1129</v>
      </c>
      <c r="F166" s="199" t="s">
        <v>1130</v>
      </c>
      <c r="G166" s="200" t="s">
        <v>393</v>
      </c>
      <c r="H166" s="221"/>
      <c r="I166" s="202"/>
      <c r="J166" s="203" t="n">
        <f aca="false">ROUND(I166*H166,2)</f>
        <v>0</v>
      </c>
      <c r="K166" s="204"/>
      <c r="L166" s="25"/>
      <c r="M166" s="205"/>
      <c r="N166" s="206" t="s">
        <v>43</v>
      </c>
      <c r="O166" s="67"/>
      <c r="P166" s="207" t="n">
        <f aca="false">O166*H166</f>
        <v>0</v>
      </c>
      <c r="Q166" s="207" t="n">
        <v>0</v>
      </c>
      <c r="R166" s="207" t="n">
        <f aca="false">Q166*H166</f>
        <v>0</v>
      </c>
      <c r="S166" s="207" t="n">
        <v>0</v>
      </c>
      <c r="T166" s="208" t="n">
        <f aca="false">S166*H166</f>
        <v>0</v>
      </c>
      <c r="U166" s="24"/>
      <c r="V166" s="24"/>
      <c r="W166" s="24"/>
      <c r="X166" s="24"/>
      <c r="Y166" s="24"/>
      <c r="Z166" s="24"/>
      <c r="AA166" s="24"/>
      <c r="AB166" s="24"/>
      <c r="AC166" s="24"/>
      <c r="AD166" s="24"/>
      <c r="AE166" s="24"/>
      <c r="AR166" s="209" t="s">
        <v>427</v>
      </c>
      <c r="AT166" s="209" t="s">
        <v>158</v>
      </c>
      <c r="AU166" s="209" t="s">
        <v>90</v>
      </c>
      <c r="AY166" s="3" t="s">
        <v>155</v>
      </c>
      <c r="BE166" s="125" t="n">
        <f aca="false">IF(N166="základná",J166,0)</f>
        <v>0</v>
      </c>
      <c r="BF166" s="125" t="n">
        <f aca="false">IF(N166="znížená",J166,0)</f>
        <v>0</v>
      </c>
      <c r="BG166" s="125" t="n">
        <f aca="false">IF(N166="zákl. prenesená",J166,0)</f>
        <v>0</v>
      </c>
      <c r="BH166" s="125" t="n">
        <f aca="false">IF(N166="zníž. prenesená",J166,0)</f>
        <v>0</v>
      </c>
      <c r="BI166" s="125" t="n">
        <f aca="false">IF(N166="nulová",J166,0)</f>
        <v>0</v>
      </c>
      <c r="BJ166" s="3" t="s">
        <v>90</v>
      </c>
      <c r="BK166" s="125" t="n">
        <f aca="false">ROUND(I166*H166,2)</f>
        <v>0</v>
      </c>
      <c r="BL166" s="3" t="s">
        <v>427</v>
      </c>
      <c r="BM166" s="209" t="s">
        <v>451</v>
      </c>
    </row>
    <row r="167" s="182" customFormat="true" ht="25.95" hidden="false" customHeight="true" outlineLevel="0" collapsed="false">
      <c r="B167" s="183"/>
      <c r="D167" s="184" t="s">
        <v>76</v>
      </c>
      <c r="E167" s="185" t="s">
        <v>1131</v>
      </c>
      <c r="F167" s="185" t="s">
        <v>1132</v>
      </c>
      <c r="I167" s="186"/>
      <c r="J167" s="187" t="n">
        <f aca="false">BK167</f>
        <v>0</v>
      </c>
      <c r="L167" s="183"/>
      <c r="M167" s="188"/>
      <c r="N167" s="189"/>
      <c r="O167" s="189"/>
      <c r="P167" s="190" t="n">
        <f aca="false">SUM(P168:P170)</f>
        <v>0</v>
      </c>
      <c r="Q167" s="189"/>
      <c r="R167" s="190" t="n">
        <f aca="false">SUM(R168:R170)</f>
        <v>0</v>
      </c>
      <c r="S167" s="189"/>
      <c r="T167" s="191" t="n">
        <f aca="false">SUM(T168:T170)</f>
        <v>0</v>
      </c>
      <c r="AR167" s="184" t="s">
        <v>162</v>
      </c>
      <c r="AT167" s="192" t="s">
        <v>76</v>
      </c>
      <c r="AU167" s="192" t="s">
        <v>77</v>
      </c>
      <c r="AY167" s="184" t="s">
        <v>155</v>
      </c>
      <c r="BK167" s="193" t="n">
        <f aca="false">SUM(BK168:BK170)</f>
        <v>0</v>
      </c>
    </row>
    <row r="168" s="26" customFormat="true" ht="22.2" hidden="false" customHeight="true" outlineLevel="0" collapsed="false">
      <c r="A168" s="24"/>
      <c r="B168" s="196"/>
      <c r="C168" s="197" t="s">
        <v>303</v>
      </c>
      <c r="D168" s="197" t="s">
        <v>158</v>
      </c>
      <c r="E168" s="198" t="s">
        <v>1133</v>
      </c>
      <c r="F168" s="199" t="s">
        <v>1134</v>
      </c>
      <c r="G168" s="200" t="s">
        <v>354</v>
      </c>
      <c r="H168" s="201" t="n">
        <v>24</v>
      </c>
      <c r="I168" s="202"/>
      <c r="J168" s="203" t="n">
        <f aca="false">ROUND(I168*H168,2)</f>
        <v>0</v>
      </c>
      <c r="K168" s="204"/>
      <c r="L168" s="25"/>
      <c r="M168" s="205"/>
      <c r="N168" s="206" t="s">
        <v>43</v>
      </c>
      <c r="O168" s="67"/>
      <c r="P168" s="207" t="n">
        <f aca="false">O168*H168</f>
        <v>0</v>
      </c>
      <c r="Q168" s="207" t="n">
        <v>0</v>
      </c>
      <c r="R168" s="207" t="n">
        <f aca="false">Q168*H168</f>
        <v>0</v>
      </c>
      <c r="S168" s="207" t="n">
        <v>0</v>
      </c>
      <c r="T168" s="208" t="n">
        <f aca="false">S168*H168</f>
        <v>0</v>
      </c>
      <c r="U168" s="24"/>
      <c r="V168" s="24"/>
      <c r="W168" s="24"/>
      <c r="X168" s="24"/>
      <c r="Y168" s="24"/>
      <c r="Z168" s="24"/>
      <c r="AA168" s="24"/>
      <c r="AB168" s="24"/>
      <c r="AC168" s="24"/>
      <c r="AD168" s="24"/>
      <c r="AE168" s="24"/>
      <c r="AR168" s="209" t="s">
        <v>1135</v>
      </c>
      <c r="AT168" s="209" t="s">
        <v>158</v>
      </c>
      <c r="AU168" s="209" t="s">
        <v>84</v>
      </c>
      <c r="AY168" s="3" t="s">
        <v>155</v>
      </c>
      <c r="BE168" s="125" t="n">
        <f aca="false">IF(N168="základná",J168,0)</f>
        <v>0</v>
      </c>
      <c r="BF168" s="125" t="n">
        <f aca="false">IF(N168="znížená",J168,0)</f>
        <v>0</v>
      </c>
      <c r="BG168" s="125" t="n">
        <f aca="false">IF(N168="zákl. prenesená",J168,0)</f>
        <v>0</v>
      </c>
      <c r="BH168" s="125" t="n">
        <f aca="false">IF(N168="zníž. prenesená",J168,0)</f>
        <v>0</v>
      </c>
      <c r="BI168" s="125" t="n">
        <f aca="false">IF(N168="nulová",J168,0)</f>
        <v>0</v>
      </c>
      <c r="BJ168" s="3" t="s">
        <v>90</v>
      </c>
      <c r="BK168" s="125" t="n">
        <f aca="false">ROUND(I168*H168,2)</f>
        <v>0</v>
      </c>
      <c r="BL168" s="3" t="s">
        <v>1135</v>
      </c>
      <c r="BM168" s="209" t="s">
        <v>461</v>
      </c>
    </row>
    <row r="169" s="26" customFormat="true" ht="30" hidden="false" customHeight="true" outlineLevel="0" collapsed="false">
      <c r="A169" s="24"/>
      <c r="B169" s="196"/>
      <c r="C169" s="197" t="s">
        <v>307</v>
      </c>
      <c r="D169" s="197" t="s">
        <v>158</v>
      </c>
      <c r="E169" s="198" t="s">
        <v>1136</v>
      </c>
      <c r="F169" s="199" t="s">
        <v>1137</v>
      </c>
      <c r="G169" s="200" t="s">
        <v>354</v>
      </c>
      <c r="H169" s="201" t="n">
        <v>16</v>
      </c>
      <c r="I169" s="202"/>
      <c r="J169" s="203" t="n">
        <f aca="false">ROUND(I169*H169,2)</f>
        <v>0</v>
      </c>
      <c r="K169" s="204"/>
      <c r="L169" s="25"/>
      <c r="M169" s="205"/>
      <c r="N169" s="206" t="s">
        <v>43</v>
      </c>
      <c r="O169" s="67"/>
      <c r="P169" s="207" t="n">
        <f aca="false">O169*H169</f>
        <v>0</v>
      </c>
      <c r="Q169" s="207" t="n">
        <v>0</v>
      </c>
      <c r="R169" s="207" t="n">
        <f aca="false">Q169*H169</f>
        <v>0</v>
      </c>
      <c r="S169" s="207" t="n">
        <v>0</v>
      </c>
      <c r="T169" s="208" t="n">
        <f aca="false">S169*H169</f>
        <v>0</v>
      </c>
      <c r="U169" s="24"/>
      <c r="V169" s="24"/>
      <c r="W169" s="24"/>
      <c r="X169" s="24"/>
      <c r="Y169" s="24"/>
      <c r="Z169" s="24"/>
      <c r="AA169" s="24"/>
      <c r="AB169" s="24"/>
      <c r="AC169" s="24"/>
      <c r="AD169" s="24"/>
      <c r="AE169" s="24"/>
      <c r="AR169" s="209" t="s">
        <v>1135</v>
      </c>
      <c r="AT169" s="209" t="s">
        <v>158</v>
      </c>
      <c r="AU169" s="209" t="s">
        <v>84</v>
      </c>
      <c r="AY169" s="3" t="s">
        <v>155</v>
      </c>
      <c r="BE169" s="125" t="n">
        <f aca="false">IF(N169="základná",J169,0)</f>
        <v>0</v>
      </c>
      <c r="BF169" s="125" t="n">
        <f aca="false">IF(N169="znížená",J169,0)</f>
        <v>0</v>
      </c>
      <c r="BG169" s="125" t="n">
        <f aca="false">IF(N169="zákl. prenesená",J169,0)</f>
        <v>0</v>
      </c>
      <c r="BH169" s="125" t="n">
        <f aca="false">IF(N169="zníž. prenesená",J169,0)</f>
        <v>0</v>
      </c>
      <c r="BI169" s="125" t="n">
        <f aca="false">IF(N169="nulová",J169,0)</f>
        <v>0</v>
      </c>
      <c r="BJ169" s="3" t="s">
        <v>90</v>
      </c>
      <c r="BK169" s="125" t="n">
        <f aca="false">ROUND(I169*H169,2)</f>
        <v>0</v>
      </c>
      <c r="BL169" s="3" t="s">
        <v>1135</v>
      </c>
      <c r="BM169" s="209" t="s">
        <v>469</v>
      </c>
    </row>
    <row r="170" s="26" customFormat="true" ht="22.2" hidden="false" customHeight="true" outlineLevel="0" collapsed="false">
      <c r="A170" s="24"/>
      <c r="B170" s="196"/>
      <c r="C170" s="197" t="s">
        <v>311</v>
      </c>
      <c r="D170" s="197" t="s">
        <v>158</v>
      </c>
      <c r="E170" s="198" t="s">
        <v>1138</v>
      </c>
      <c r="F170" s="199" t="s">
        <v>1139</v>
      </c>
      <c r="G170" s="200" t="s">
        <v>354</v>
      </c>
      <c r="H170" s="201" t="n">
        <v>8</v>
      </c>
      <c r="I170" s="202"/>
      <c r="J170" s="203" t="n">
        <f aca="false">ROUND(I170*H170,2)</f>
        <v>0</v>
      </c>
      <c r="K170" s="204"/>
      <c r="L170" s="25"/>
      <c r="M170" s="222"/>
      <c r="N170" s="223" t="s">
        <v>43</v>
      </c>
      <c r="O170" s="224"/>
      <c r="P170" s="225" t="n">
        <f aca="false">O170*H170</f>
        <v>0</v>
      </c>
      <c r="Q170" s="225" t="n">
        <v>0</v>
      </c>
      <c r="R170" s="225" t="n">
        <f aca="false">Q170*H170</f>
        <v>0</v>
      </c>
      <c r="S170" s="225" t="n">
        <v>0</v>
      </c>
      <c r="T170" s="226" t="n">
        <f aca="false">S170*H170</f>
        <v>0</v>
      </c>
      <c r="U170" s="24"/>
      <c r="V170" s="24"/>
      <c r="W170" s="24"/>
      <c r="X170" s="24"/>
      <c r="Y170" s="24"/>
      <c r="Z170" s="24"/>
      <c r="AA170" s="24"/>
      <c r="AB170" s="24"/>
      <c r="AC170" s="24"/>
      <c r="AD170" s="24"/>
      <c r="AE170" s="24"/>
      <c r="AR170" s="209" t="s">
        <v>1135</v>
      </c>
      <c r="AT170" s="209" t="s">
        <v>158</v>
      </c>
      <c r="AU170" s="209" t="s">
        <v>84</v>
      </c>
      <c r="AY170" s="3" t="s">
        <v>155</v>
      </c>
      <c r="BE170" s="125" t="n">
        <f aca="false">IF(N170="základná",J170,0)</f>
        <v>0</v>
      </c>
      <c r="BF170" s="125" t="n">
        <f aca="false">IF(N170="znížená",J170,0)</f>
        <v>0</v>
      </c>
      <c r="BG170" s="125" t="n">
        <f aca="false">IF(N170="zákl. prenesená",J170,0)</f>
        <v>0</v>
      </c>
      <c r="BH170" s="125" t="n">
        <f aca="false">IF(N170="zníž. prenesená",J170,0)</f>
        <v>0</v>
      </c>
      <c r="BI170" s="125" t="n">
        <f aca="false">IF(N170="nulová",J170,0)</f>
        <v>0</v>
      </c>
      <c r="BJ170" s="3" t="s">
        <v>90</v>
      </c>
      <c r="BK170" s="125" t="n">
        <f aca="false">ROUND(I170*H170,2)</f>
        <v>0</v>
      </c>
      <c r="BL170" s="3" t="s">
        <v>1135</v>
      </c>
      <c r="BM170" s="209" t="s">
        <v>479</v>
      </c>
    </row>
    <row r="171" s="26" customFormat="true" ht="6.9" hidden="false" customHeight="true" outlineLevel="0" collapsed="false">
      <c r="A171" s="24"/>
      <c r="B171" s="51"/>
      <c r="C171" s="52"/>
      <c r="D171" s="52"/>
      <c r="E171" s="52"/>
      <c r="F171" s="52"/>
      <c r="G171" s="52"/>
      <c r="H171" s="52"/>
      <c r="I171" s="52"/>
      <c r="J171" s="52"/>
      <c r="K171" s="52"/>
      <c r="L171" s="25"/>
      <c r="M171" s="24"/>
      <c r="O171" s="24"/>
      <c r="P171" s="24"/>
      <c r="Q171" s="24"/>
      <c r="R171" s="24"/>
      <c r="S171" s="24"/>
      <c r="T171" s="24"/>
      <c r="U171" s="24"/>
      <c r="V171" s="24"/>
      <c r="W171" s="24"/>
      <c r="X171" s="24"/>
      <c r="Y171" s="24"/>
      <c r="Z171" s="24"/>
      <c r="AA171" s="24"/>
      <c r="AB171" s="24"/>
      <c r="AC171" s="24"/>
      <c r="AD171" s="24"/>
      <c r="AE171" s="24"/>
    </row>
  </sheetData>
  <autoFilter ref="C125:K170"/>
  <mergeCells count="12">
    <mergeCell ref="L2:V2"/>
    <mergeCell ref="E7:H7"/>
    <mergeCell ref="E9:H9"/>
    <mergeCell ref="E11:H11"/>
    <mergeCell ref="E20:H20"/>
    <mergeCell ref="E29:H29"/>
    <mergeCell ref="E85:H85"/>
    <mergeCell ref="E87:H87"/>
    <mergeCell ref="E89:H89"/>
    <mergeCell ref="E114:H114"/>
    <mergeCell ref="E116:H116"/>
    <mergeCell ref="E118:H118"/>
  </mergeCells>
  <printOptions headings="false" gridLines="false" gridLinesSet="true" horizontalCentered="true" verticalCentered="false"/>
  <pageMargins left="0.39375" right="0.39375" top="0.39375" bottom="0.39375" header="0.511805555555555" footer="0"/>
  <pageSetup paperSize="9" scale="100" firstPageNumber="0" fitToWidth="1" fitToHeight="100" pageOrder="downThenOver" orientation="portrait" blackAndWhite="false" draft="false" cellComments="none" useFirstPageNumber="false" horizontalDpi="300" verticalDpi="300" copies="1"/>
  <headerFooter differentFirst="false" differentOddEven="false">
    <oddHead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LibreOffice/7.0.3.1$Windows_X86_64 LibreOffice_project/d7547858d014d4cf69878db179d326fc3483e082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2022-09-28T09:08:45Z</dcterms:created>
  <dc:creator>Miroslav Holeš</dc:creator>
  <dc:description/>
  <dc:language>sk-SK</dc:language>
  <cp:lastModifiedBy>Miroslav Holeš</cp:lastModifiedBy>
  <cp:lastPrinted>2022-09-28T09:15:37Z</cp:lastPrinted>
  <dcterms:modified xsi:type="dcterms:W3CDTF">2022-09-28T09:16:13Z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