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kapitulácia stavby" sheetId="1" state="visible" r:id="rId2"/>
    <sheet name="1 - Altánok" sheetId="2" state="visible" r:id="rId3"/>
  </sheets>
  <definedNames>
    <definedName function="false" hidden="false" localSheetId="1" name="_xlnm.Print_Area" vbProcedure="false">'1 - Altánok'!$C$4:$J$76,'1 - Altánok'!$C$82:$J$117,'1 - Altánok'!$C$123:$J$240</definedName>
    <definedName function="false" hidden="false" localSheetId="1" name="_xlnm.Print_Titles" vbProcedure="false">'1 - Altánok'!$135:$135</definedName>
    <definedName function="false" hidden="true" localSheetId="1" name="_xlnm._FilterDatabase" vbProcedure="false">'1 - Altánok'!$C$135:$K$240</definedName>
    <definedName function="false" hidden="false" localSheetId="0" name="_xlnm.Print_Area" vbProcedure="false">'Rekapitulácia stavby'!$D$4:$AO$76,'Rekapitulácia stavby'!$C$82:$AQ$96</definedName>
    <definedName function="false" hidden="false" localSheetId="0" name="_xlnm.Print_Titles" vbProcedure="false">'Rekapitulácia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<sst xmlns="http://schemas.openxmlformats.org/spreadsheetml/2006/main" count="1125" uniqueCount="405">
  <si>
    <t xml:space="preserve">Export Komplet</t>
  </si>
  <si>
    <t xml:space="preserve">2.0</t>
  </si>
  <si>
    <t xml:space="preserve">False</t>
  </si>
  <si>
    <t xml:space="preserve">{06143219-9d7b-47ac-808d-781856863f2e}</t>
  </si>
  <si>
    <t xml:space="preserve">&gt;&gt;  skryté stĺpce  &lt;&lt;</t>
  </si>
  <si>
    <t xml:space="preserve">0,01</t>
  </si>
  <si>
    <t xml:space="preserve">23</t>
  </si>
  <si>
    <t xml:space="preserve">REKAPITULÁCIA STAVBY</t>
  </si>
  <si>
    <t xml:space="preserve">v ---  nižšie sa nachádzajú doplnkové a pomocné údaje k zostavám  --- v</t>
  </si>
  <si>
    <t xml:space="preserve">0,001</t>
  </si>
  <si>
    <t xml:space="preserve">Kód:</t>
  </si>
  <si>
    <t xml:space="preserve">Stavba:</t>
  </si>
  <si>
    <t xml:space="preserve">Exteriérová učebňa – trieda Spojenej školy Jána Vojtaššáka, Žilina - Vlčince</t>
  </si>
  <si>
    <t xml:space="preserve">JKSO:</t>
  </si>
  <si>
    <t xml:space="preserve">KS:</t>
  </si>
  <si>
    <t xml:space="preserve">Miesto:</t>
  </si>
  <si>
    <t xml:space="preserve">Žilina</t>
  </si>
  <si>
    <t xml:space="preserve">Dátum:</t>
  </si>
  <si>
    <t xml:space="preserve">Objednávateľ:</t>
  </si>
  <si>
    <t xml:space="preserve">IČO:</t>
  </si>
  <si>
    <t xml:space="preserve">Spojená škola Jána Vojtaššaka 13, 010 08 Žilina</t>
  </si>
  <si>
    <t xml:space="preserve">IČ DPH:</t>
  </si>
  <si>
    <t xml:space="preserve">Zhotoviteľ:</t>
  </si>
  <si>
    <t xml:space="preserve"> </t>
  </si>
  <si>
    <t xml:space="preserve">Projektant:</t>
  </si>
  <si>
    <t xml:space="preserve">Ing. Ivana Majčinová - PROJEKTIM</t>
  </si>
  <si>
    <t xml:space="preserve">True</t>
  </si>
  <si>
    <t xml:space="preserve">Spracovateľ:</t>
  </si>
  <si>
    <t xml:space="preserve">Poznámka:</t>
  </si>
  <si>
    <t xml:space="preserve">V súvislosti s označením niektorých materiálov a výrobkov v projektovej dokumentácii obchodným názvom verejný_x005F_x000D_
obstarávateľ umožňuje predloženie ponuky v zmysle § 42 ods. 3 zákona o verejnom obstarávaní. Technické požiadavky_x005F_x000D_
uvedené v projektovej dokumentácii a jej prílohách, ktoré sa odvolávajú na konkrétneho výrobcu, výrobný postup,_x005F_x000D_
obchodné označenie, patent, typ, krajinu, oblasť alebo miesto pôvodu alebo výroby môžu byť nahradené ekvivalentným_x005F_x000D_
riešením. Pri použití ekvivalentného riešenia niektorých druhov materiálov, hmôt, výrobkov a technologických zariadení_x005F_x000D_
musia mať tieto minimálne vlastnosti (parametre) zodpovedajúce vlastnostiam (parametrom), ktoré sú uvedené v_x005F_x000D_
projektovej dokumentácii resp. uvedených v ponuke zhotoviteľa (ako uchádzača v procese verejného obstarania )a to_x005F_x000D_
bez dopadu na zvýšenie ceny, prácnosti a predĺženie lehoty výstavby.</t>
  </si>
  <si>
    <t xml:space="preserve">Cena bez DPH</t>
  </si>
  <si>
    <t xml:space="preserve">Sadzba dane</t>
  </si>
  <si>
    <t xml:space="preserve">Základ dane</t>
  </si>
  <si>
    <t xml:space="preserve">Výška dane</t>
  </si>
  <si>
    <t xml:space="preserve">DPH</t>
  </si>
  <si>
    <t xml:space="preserve">základná</t>
  </si>
  <si>
    <t xml:space="preserve">znížená</t>
  </si>
  <si>
    <t xml:space="preserve">zákl. prenesená</t>
  </si>
  <si>
    <t xml:space="preserve">zníž. prenesená</t>
  </si>
  <si>
    <t xml:space="preserve">nulová</t>
  </si>
  <si>
    <t xml:space="preserve">Cena s DPH</t>
  </si>
  <si>
    <t xml:space="preserve">v</t>
  </si>
  <si>
    <t xml:space="preserve">EUR</t>
  </si>
  <si>
    <t xml:space="preserve">Projektant</t>
  </si>
  <si>
    <t xml:space="preserve">Spracovateľ</t>
  </si>
  <si>
    <t xml:space="preserve">Dátum a podpis:</t>
  </si>
  <si>
    <t xml:space="preserve">Pečiatka</t>
  </si>
  <si>
    <t xml:space="preserve">Objednávateľ</t>
  </si>
  <si>
    <t xml:space="preserve">Zhotoviteľ</t>
  </si>
  <si>
    <t xml:space="preserve">REKAPITULÁCIA OBJEKTOV STAVBY</t>
  </si>
  <si>
    <t xml:space="preserve">Informatívne údaje z listov zákaziek</t>
  </si>
  <si>
    <t xml:space="preserve">Kód</t>
  </si>
  <si>
    <t xml:space="preserve">Popis</t>
  </si>
  <si>
    <t xml:space="preserve">Cena bez DPH [EUR]</t>
  </si>
  <si>
    <t xml:space="preserve">Cena s DPH [EUR]</t>
  </si>
  <si>
    <t xml:space="preserve">Typ</t>
  </si>
  <si>
    <t xml:space="preserve">z toho Ostat._x005F_x000D_
náklady [EUR]</t>
  </si>
  <si>
    <t xml:space="preserve">DPH [EUR]</t>
  </si>
  <si>
    <t xml:space="preserve">Normohodiny [h]</t>
  </si>
  <si>
    <t xml:space="preserve">DPH základná [EUR]</t>
  </si>
  <si>
    <t xml:space="preserve">DPH znížená [EUR]</t>
  </si>
  <si>
    <t xml:space="preserve">DPH základná prenesená_x005F_x000D_
[EUR]</t>
  </si>
  <si>
    <t xml:space="preserve">DPH znížená prenesená_x005F_x000D_
[EUR]</t>
  </si>
  <si>
    <t xml:space="preserve">Základňa_x005F_x000D_
DPH základná</t>
  </si>
  <si>
    <t xml:space="preserve">Základňa_x005F_x000D_
DPH znížená</t>
  </si>
  <si>
    <t xml:space="preserve">Základňa_x005F_x000D_
DPH zákl. prenesená</t>
  </si>
  <si>
    <t xml:space="preserve">Základňa_x005F_x000D_
DPH zníž. prenesená</t>
  </si>
  <si>
    <t xml:space="preserve">Základňa_x005F_x000D_
DPH nulová</t>
  </si>
  <si>
    <t xml:space="preserve">Náklady z rozpočtov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</si>
  <si>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</si>
  <si>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</si>
  <si>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</si>
  <si>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</si>
  <si>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</si>
  <si>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</si>
  <si>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Vonkajšia učebňa</t>
  </si>
  <si>
    <t xml:space="preserve">STA</t>
  </si>
  <si>
    <t xml:space="preserve">1</t>
  </si>
  <si>
    <t xml:space="preserve">{15710e4a-9d9f-43ec-92da-dac2ada6a806}</t>
  </si>
  <si>
    <t xml:space="preserve">KRYCÍ LIST ROZPOČTU</t>
  </si>
  <si>
    <t xml:space="preserve">Objekt:</t>
  </si>
  <si>
    <t xml:space="preserve">1 – Exteriérová trieda</t>
  </si>
  <si>
    <t xml:space="preserve">REKAPITULÁCIA ROZPOČTU</t>
  </si>
  <si>
    <t xml:space="preserve">Kód dielu - Popis</t>
  </si>
  <si>
    <t xml:space="preserve">Cena celkom [EUR]</t>
  </si>
  <si>
    <t xml:space="preserve">Náklady z rozpočtu</t>
  </si>
  <si>
    <t xml:space="preserve">-1</t>
  </si>
  <si>
    <t xml:space="preserve"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</si>
  <si>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</si>
  <si>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</si>
  <si>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</si>
  <si>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</si>
  <si>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</t>
  </si>
  <si>
    <t xml:space="preserve">    99 - Presun hmôt HSV</t>
  </si>
  <si>
    <t xml:space="preserve"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</si>
  <si>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</si>
  <si>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</si>
  <si>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</si>
  <si>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</si>
  <si>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</si>
  <si>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</si>
  <si>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</si>
  <si>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</si>
  <si>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M - Práce a dodávky M</t>
  </si>
  <si>
    <t xml:space="preserve">    21-M - Elektromontáže</t>
  </si>
  <si>
    <t xml:space="preserve">    HZS - Hodinové zúčtovacie sadzby</t>
  </si>
  <si>
    <t xml:space="preserve">    VRN - Investičné náklady neobsiahnuté v cenách</t>
  </si>
  <si>
    <t xml:space="preserve">Výkaz výmer</t>
  </si>
  <si>
    <t xml:space="preserve">PČ</t>
  </si>
  <si>
    <t xml:space="preserve">MJ</t>
  </si>
  <si>
    <t xml:space="preserve">Množstvo</t>
  </si>
  <si>
    <t xml:space="preserve">J.cena [EUR]</t>
  </si>
  <si>
    <t xml:space="preserve">Cenová sústava</t>
  </si>
  <si>
    <t xml:space="preserve">HSV</t>
  </si>
  <si>
    <t xml:space="preserve">Práce a dodávky HSV</t>
  </si>
  <si>
    <t xml:space="preserve">ROZPOCET</t>
  </si>
  <si>
    <t xml:space="preserve">Zemné práce</t>
  </si>
  <si>
    <t xml:space="preserve">K</t>
  </si>
  <si>
    <t xml:space="preserve">121101111.S</t>
  </si>
  <si>
    <t xml:space="preserve">Odstránenie ornice s vodor. premiestn. na hromady, so zložením na vzdialenosť do 100 m a do 100m3</t>
  </si>
  <si>
    <t xml:space="preserve">m3</t>
  </si>
  <si>
    <t xml:space="preserve">4</t>
  </si>
  <si>
    <t xml:space="preserve">2</t>
  </si>
  <si>
    <t xml:space="preserve">-1785996491</t>
  </si>
  <si>
    <t xml:space="preserve">132201101.S</t>
  </si>
  <si>
    <t xml:space="preserve">Výkop ryhy do šírky 600 mm v horn.3 do 100 m3</t>
  </si>
  <si>
    <t xml:space="preserve">52293213</t>
  </si>
  <si>
    <t xml:space="preserve">131201101.S</t>
  </si>
  <si>
    <t xml:space="preserve">Výkop nezapaženej jamy v hornine 3, do 100 m3</t>
  </si>
  <si>
    <t xml:space="preserve"> 174101001</t>
  </si>
  <si>
    <t xml:space="preserve">Zásyp sypaninou zhutnený jám, šachiet, rýh, zárezov alebo okolo objektu do 100 m3</t>
  </si>
  <si>
    <t xml:space="preserve"> 182301121</t>
  </si>
  <si>
    <t xml:space="preserve">Rozprestretie ornice plochy do 500 m2 hrúbky do 100 mm na svahu so sklonom nad 1:5</t>
  </si>
  <si>
    <t xml:space="preserve">m2</t>
  </si>
  <si>
    <t xml:space="preserve"> 183405211</t>
  </si>
  <si>
    <t xml:space="preserve">Zasiatie trávnika na ornicu</t>
  </si>
  <si>
    <t xml:space="preserve"> 0057211200</t>
  </si>
  <si>
    <t xml:space="preserve">Trávové semeno, parková zmes</t>
  </si>
  <si>
    <t xml:space="preserve">kg</t>
  </si>
  <si>
    <t xml:space="preserve"> 113106612</t>
  </si>
  <si>
    <t xml:space="preserve">Rozobratie zámkovej dlažby a spätné uloženie</t>
  </si>
  <si>
    <t xml:space="preserve">113206111</t>
  </si>
  <si>
    <t xml:space="preserve">Vytrhanie obrúb betónových, s vybúraním lôžka, z krajníkov alebo obrubníkov stojatých,  -0,14500t</t>
  </si>
  <si>
    <t xml:space="preserve">m</t>
  </si>
  <si>
    <t xml:space="preserve">162201102.S</t>
  </si>
  <si>
    <t xml:space="preserve">Vodorovné premiestnenie výkopku z horniny 1-4 nad 20-50m</t>
  </si>
  <si>
    <t xml:space="preserve">447279353</t>
  </si>
  <si>
    <t xml:space="preserve">16250110x.S</t>
  </si>
  <si>
    <t xml:space="preserve">Vodorovné premiestnenie výkopku  do 100 m3 na skládku</t>
  </si>
  <si>
    <t xml:space="preserve">171209002.S</t>
  </si>
  <si>
    <t xml:space="preserve">Poplatok za skladovanie - zemina a kamenivo (17 05) ostatné</t>
  </si>
  <si>
    <t xml:space="preserve">t</t>
  </si>
  <si>
    <t xml:space="preserve">M</t>
  </si>
  <si>
    <t xml:space="preserve">005740000100.S</t>
  </si>
  <si>
    <t xml:space="preserve">Výsadba pre zelenú strechu - rozchodníkový koberec</t>
  </si>
  <si>
    <t xml:space="preserve">8</t>
  </si>
  <si>
    <t xml:space="preserve">1147551363</t>
  </si>
  <si>
    <t xml:space="preserve">103210000100.S</t>
  </si>
  <si>
    <t xml:space="preserve">Substrát extenzívny pre zelené strechy, big bag 1,5 m3, objemová hmotnosť 750 - 1450 kg/m3</t>
  </si>
  <si>
    <t xml:space="preserve">32</t>
  </si>
  <si>
    <t xml:space="preserve">16</t>
  </si>
  <si>
    <t xml:space="preserve">-440316939</t>
  </si>
  <si>
    <t xml:space="preserve">Zakladanie</t>
  </si>
  <si>
    <t xml:space="preserve"> 275354111</t>
  </si>
  <si>
    <t xml:space="preserve">Debnenie základových pásov, pätiek - zhotovenie</t>
  </si>
  <si>
    <t xml:space="preserve"> 275354211</t>
  </si>
  <si>
    <t xml:space="preserve">Debnenie základových píásov, pätiek - odstránenie</t>
  </si>
  <si>
    <t xml:space="preserve">274313612.S</t>
  </si>
  <si>
    <t xml:space="preserve">Betón základových pásov, pätiek, prostý tr. C 20/25</t>
  </si>
  <si>
    <t xml:space="preserve">-793288441</t>
  </si>
  <si>
    <t xml:space="preserve">274361825.S</t>
  </si>
  <si>
    <t xml:space="preserve">Výstuž pre murivo základových pásov  konštrukčná výstuž nadzákladovej časti výplňou z ocele B500 (10505)</t>
  </si>
  <si>
    <t xml:space="preserve">-1917162329</t>
  </si>
  <si>
    <t xml:space="preserve">5</t>
  </si>
  <si>
    <t xml:space="preserve">Komunikácie</t>
  </si>
  <si>
    <t xml:space="preserve">451576121.S</t>
  </si>
  <si>
    <t xml:space="preserve">Podkladová a výplňová vrstva zo štrkopiesku hr. do 200 mm, vrátane zhutnenia</t>
  </si>
  <si>
    <t xml:space="preserve">-1312270491</t>
  </si>
  <si>
    <t xml:space="preserve">451579777</t>
  </si>
  <si>
    <t xml:space="preserve">Príplatok k cen za každý ďalší 10 mm hrúbky podkladu pod dlažbu z kameniva</t>
  </si>
  <si>
    <t xml:space="preserve">596911142.S</t>
  </si>
  <si>
    <t xml:space="preserve">Kladenie betónovej zámkovej dlažby komunikácií pre peších hr. 60 mm pre peších nad 50 do 100 m2 so zriadením lôžka z kameniva hr. 30 mm</t>
  </si>
  <si>
    <t xml:space="preserve">-790936948</t>
  </si>
  <si>
    <t xml:space="preserve">592460010600.S</t>
  </si>
  <si>
    <t xml:space="preserve">Dlažba betónová, rozmer  200x100x60 mm, prírodná sivá</t>
  </si>
  <si>
    <t xml:space="preserve">-814517665</t>
  </si>
  <si>
    <t xml:space="preserve">6</t>
  </si>
  <si>
    <t xml:space="preserve">Úpravy povrchov, podlahy, osadenie</t>
  </si>
  <si>
    <t xml:space="preserve">622460121.S</t>
  </si>
  <si>
    <t xml:space="preserve">Príprava vonkajšieho podkladu stien penetráciou základnou</t>
  </si>
  <si>
    <t xml:space="preserve">-575999031</t>
  </si>
  <si>
    <t xml:space="preserve">622465121</t>
  </si>
  <si>
    <t xml:space="preserve">Vonkajšia omietka stien WEBER, farebné piesky, weber.pas mozaiková omietka, strednozrnná</t>
  </si>
  <si>
    <t xml:space="preserve">-428287022</t>
  </si>
  <si>
    <t xml:space="preserve">622481119.S</t>
  </si>
  <si>
    <t xml:space="preserve">Potiahnutie vonkajších stien sklotextilnou mriežkou s celoplošným prilepením</t>
  </si>
  <si>
    <t xml:space="preserve">-1229226471</t>
  </si>
  <si>
    <t xml:space="preserve">622461053.S</t>
  </si>
  <si>
    <t xml:space="preserve">Vonkajšia omietka stien pastovitá silikónová roztieraná, hr. 1,5 mm, </t>
  </si>
  <si>
    <t xml:space="preserve">625250701.S</t>
  </si>
  <si>
    <t xml:space="preserve">Kontaktný zatepľovací systém z EPS hr. 30 mm, skrutkovacie kotvy vrátane zateplenia ostení a lištami</t>
  </si>
  <si>
    <t xml:space="preserve">Ostatné konštrukcie a práce</t>
  </si>
  <si>
    <t xml:space="preserve"> 916561111</t>
  </si>
  <si>
    <t xml:space="preserve">Osadenie záhonového betónového obrubníka s oporou do lôžka z betónu prostého </t>
  </si>
  <si>
    <t xml:space="preserve"> 592130060107</t>
  </si>
  <si>
    <t xml:space="preserve">Obrubník parkový 100/20/5, výška 20 cm, šírka 5 cm, farba sivá </t>
  </si>
  <si>
    <t xml:space="preserve">kus</t>
  </si>
  <si>
    <t xml:space="preserve"> 91656111x</t>
  </si>
  <si>
    <t xml:space="preserve">dodávka a montáž plastového obrubníka</t>
  </si>
  <si>
    <t xml:space="preserve">99</t>
  </si>
  <si>
    <t xml:space="preserve">Presun hmôt HSV</t>
  </si>
  <si>
    <t xml:space="preserve">998011001.S</t>
  </si>
  <si>
    <t xml:space="preserve">Presun hmôt pre budovy (801, 803, 812), zvislá konštr. z tehál, tvárnic, z kovu výšky do 6 m</t>
  </si>
  <si>
    <t xml:space="preserve">1234779687</t>
  </si>
  <si>
    <t xml:space="preserve">PSV</t>
  </si>
  <si>
    <t xml:space="preserve">Práce a dodávky PSV</t>
  </si>
  <si>
    <t xml:space="preserve">711</t>
  </si>
  <si>
    <t xml:space="preserve">Izolácie proti vode a vlhkosti</t>
  </si>
  <si>
    <t xml:space="preserve">711141559.S</t>
  </si>
  <si>
    <t xml:space="preserve">Zhotovenie  izolácie proti zemnej vlhkosti a tlakovej vode vodorovná NAIP pritavením</t>
  </si>
  <si>
    <t xml:space="preserve">628320000100.S</t>
  </si>
  <si>
    <t xml:space="preserve">Pás asfaltový s jemným posypom hr. 3,8 mm vystužený sklenenou tkaninou pre spodné vrstvy hydroizolačných systémov</t>
  </si>
  <si>
    <t xml:space="preserve">711131102.S</t>
  </si>
  <si>
    <t xml:space="preserve">Zhotovenie geotextílie alebo tkaniny na plochu vodorovnú</t>
  </si>
  <si>
    <t xml:space="preserve">1158631509</t>
  </si>
  <si>
    <t xml:space="preserve">693110004710.S</t>
  </si>
  <si>
    <t xml:space="preserve">Geotextília polypropylénová netkaná 400 g/m2</t>
  </si>
  <si>
    <t xml:space="preserve">-100300293</t>
  </si>
  <si>
    <t xml:space="preserve">711132107.S</t>
  </si>
  <si>
    <t xml:space="preserve">Zhotovenie izolácie proti zemnej vlhkosti nopovou fóloiu položenou voľne na ploche zvislej</t>
  </si>
  <si>
    <t xml:space="preserve">283230002600.S</t>
  </si>
  <si>
    <t xml:space="preserve">Nopová HDPE fólia hrúbky 0,4 mm, výška nopu 8 mm, proti zemnej vlhkosti s radónovou ochranou, pre spodnú stavbu</t>
  </si>
  <si>
    <t xml:space="preserve">71119003x.S</t>
  </si>
  <si>
    <t xml:space="preserve">Prikotvenie profilovaných fólií  lištou</t>
  </si>
  <si>
    <t xml:space="preserve">998711101.S</t>
  </si>
  <si>
    <t xml:space="preserve">Presun hmôt pre izoláciu proti vode v objektoch výšky do 6 m</t>
  </si>
  <si>
    <t xml:space="preserve">kpl</t>
  </si>
  <si>
    <t xml:space="preserve">-365309162</t>
  </si>
  <si>
    <t xml:space="preserve">712</t>
  </si>
  <si>
    <t xml:space="preserve">Izolácie striech, povlakové krytiny</t>
  </si>
  <si>
    <t xml:space="preserve">174201101.S</t>
  </si>
  <si>
    <t xml:space="preserve">Kryt z riečneho kameniva praného, do 100 m3 strecha chodník</t>
  </si>
  <si>
    <t xml:space="preserve">401911355</t>
  </si>
  <si>
    <t xml:space="preserve">103210000115.S</t>
  </si>
  <si>
    <t xml:space="preserve">Kamenivo riečne prané pre zelené strechy, frakcia 16/22 mm</t>
  </si>
  <si>
    <t xml:space="preserve">-1078547818</t>
  </si>
  <si>
    <t xml:space="preserve">712370070</t>
  </si>
  <si>
    <t xml:space="preserve">Zhotovenie povlakovej krytiny striech plochých do 10 st.,   PVC-fóliou</t>
  </si>
  <si>
    <t xml:space="preserve">612481052.S</t>
  </si>
  <si>
    <t xml:space="preserve">Hydroizolačná fólia PVC-P  hr. 2 mm   izolácia plochých striech</t>
  </si>
  <si>
    <t xml:space="preserve">Strešnáj lišta pre ploché strechy , poplastovaná PVC lišta  perforovaná pre riečny štrk, montáž zváraním</t>
  </si>
  <si>
    <t xml:space="preserve">bm</t>
  </si>
  <si>
    <t xml:space="preserve">712290061.S</t>
  </si>
  <si>
    <t xml:space="preserve">Zhotovenie ochrannej vrstvy proti prerastaniu koreňov z fólie pre zelené strechy do 5°</t>
  </si>
  <si>
    <t xml:space="preserve">215081310</t>
  </si>
  <si>
    <t xml:space="preserve">283230006625.S</t>
  </si>
  <si>
    <t xml:space="preserve">Fólia koreňovzdorná z elastického PELD pre zelené strechy, plošná hmotnosť 470 g/m2, hrúbka 0,5 mm</t>
  </si>
  <si>
    <t xml:space="preserve">-1949395054</t>
  </si>
  <si>
    <t xml:space="preserve">712370383.S</t>
  </si>
  <si>
    <t xml:space="preserve">Zhotovenie drenážnej vrstvy z profilovaných nopových fólií pre zelené strechy do 5°, výška nopov do 25 mm</t>
  </si>
  <si>
    <t xml:space="preserve">917706316</t>
  </si>
  <si>
    <t xml:space="preserve">283230006605.S</t>
  </si>
  <si>
    <t xml:space="preserve">Fólia profilovaná drenážna a vodoakumulačná z recyklovaného HDPE pre zelené strechy, výška nopov 25 mm</t>
  </si>
  <si>
    <t xml:space="preserve">661275810</t>
  </si>
  <si>
    <t xml:space="preserve">712990311.S</t>
  </si>
  <si>
    <t xml:space="preserve">Zhotovenie filtračnej vrstvy z textílie pre zelené strechy do 5°</t>
  </si>
  <si>
    <t xml:space="preserve">450649035</t>
  </si>
  <si>
    <t xml:space="preserve">693710001030.S</t>
  </si>
  <si>
    <t xml:space="preserve">Textília filtračná z PP vlákna pre zelené strechy, plošná hmotnosť 105 g/m2</t>
  </si>
  <si>
    <t xml:space="preserve">-305470759</t>
  </si>
  <si>
    <t xml:space="preserve">998712101.S</t>
  </si>
  <si>
    <t xml:space="preserve">Presun hmôt pre izoláciu povlakovej krytiny v objektoch výšky do 6 m</t>
  </si>
  <si>
    <t xml:space="preserve">762342323</t>
  </si>
  <si>
    <t xml:space="preserve">713</t>
  </si>
  <si>
    <t xml:space="preserve">Izolácie tepelné</t>
  </si>
  <si>
    <t xml:space="preserve">713132211.S</t>
  </si>
  <si>
    <t xml:space="preserve">Montáž tepelnej izolácie podzemných stien a základov xps celoplošným prilepením</t>
  </si>
  <si>
    <t xml:space="preserve">-148219732</t>
  </si>
  <si>
    <t xml:space="preserve">283750001600.S</t>
  </si>
  <si>
    <t xml:space="preserve">Doska XPS 300 hr. 30 mm, zakladanie stavieb, podlahy, obrátené ploché strechy</t>
  </si>
  <si>
    <t xml:space="preserve">46729100</t>
  </si>
  <si>
    <t xml:space="preserve">998713101.S</t>
  </si>
  <si>
    <t xml:space="preserve">Presun hmôt pre izolácie tepelné v objektoch výšky do 6 m</t>
  </si>
  <si>
    <t xml:space="preserve">1449067733</t>
  </si>
  <si>
    <t xml:space="preserve">762</t>
  </si>
  <si>
    <t xml:space="preserve">Konštrukcie tesárske</t>
  </si>
  <si>
    <t xml:space="preserve">762123110.S</t>
  </si>
  <si>
    <t xml:space="preserve">Montáž drevených stien a priečok z fošní, hranolov, hranolkov s prierezovou plochou 100 cm2. posuvné dvere, a obklad - drevené lamely</t>
  </si>
  <si>
    <t xml:space="preserve">296115435</t>
  </si>
  <si>
    <t xml:space="preserve">605470000700.S</t>
  </si>
  <si>
    <t xml:space="preserve">Hranoly drevené zo sibírskej borovice, štvorstranne hobľované, sušené 14±2%, s opracovanými hranami, bez defektov</t>
  </si>
  <si>
    <t xml:space="preserve">-658473491</t>
  </si>
  <si>
    <t xml:space="preserve">762332120.S</t>
  </si>
  <si>
    <t xml:space="preserve">Montáž viazaných konštrukcií krovov striech z reziva priemernej plochy 120 - 224 cm2</t>
  </si>
  <si>
    <t xml:space="preserve">963424240</t>
  </si>
  <si>
    <t xml:space="preserve">762341004.S</t>
  </si>
  <si>
    <t xml:space="preserve">Montáž debnenia jednoduchých striech, na krokvy a kontralaty z dosiek na zraz</t>
  </si>
  <si>
    <t xml:space="preserve">-505852039</t>
  </si>
  <si>
    <t xml:space="preserve">605460002500.S</t>
  </si>
  <si>
    <t xml:space="preserve">Dosky hobľované zo smreku 170x20 mm, sušené 14±2%, triedy 3A STN 480055, bez defektov, hniloby, hrčí</t>
  </si>
  <si>
    <t xml:space="preserve">831408473</t>
  </si>
  <si>
    <t xml:space="preserve">605120002900.S</t>
  </si>
  <si>
    <t xml:space="preserve">Hranoly z mäkkého reziva neopracované hranené akosť I</t>
  </si>
  <si>
    <t xml:space="preserve">629102044</t>
  </si>
  <si>
    <t xml:space="preserve">762421304</t>
  </si>
  <si>
    <t xml:space="preserve">Debnenie stropov - OSB dosky hr.  25 mm skrutkovaných</t>
  </si>
  <si>
    <t xml:space="preserve">762421372</t>
  </si>
  <si>
    <t xml:space="preserve">Obloženie  stien z dosiek OSB hr. 20 mm skrutkovaných</t>
  </si>
  <si>
    <t xml:space="preserve">762712130.S</t>
  </si>
  <si>
    <t xml:space="preserve">Montáž priestorových viazaných konštrukcií z reziva hraneného prierezovej plochy 224 - 288 cm2</t>
  </si>
  <si>
    <t xml:space="preserve">1636387861</t>
  </si>
  <si>
    <t xml:space="preserve">762395000.S</t>
  </si>
  <si>
    <t xml:space="preserve">Spojovacie prostriedky pre viazané konštrukcie krovov, debnenie a laťovanie, nadstrešné konštr., spádové kliny - svorky, dosky, klince, pásová oceľ, vruty</t>
  </si>
  <si>
    <t xml:space="preserve">131588669</t>
  </si>
  <si>
    <t xml:space="preserve">S1</t>
  </si>
  <si>
    <t xml:space="preserve">Kotevné prvky pre upevnenie drevených konštrukcií k zemi, pätky stĺpov a trámov k pevnému spojeniu s betónovými základmi</t>
  </si>
  <si>
    <t xml:space="preserve">ks</t>
  </si>
  <si>
    <t xml:space="preserve">-1794368485</t>
  </si>
  <si>
    <t xml:space="preserve">998762102.S</t>
  </si>
  <si>
    <t xml:space="preserve">Presun hmôt pre konštrukcie tesárske v objektoch výšky do 12 m</t>
  </si>
  <si>
    <t xml:space="preserve">609102959</t>
  </si>
  <si>
    <t xml:space="preserve">764</t>
  </si>
  <si>
    <t xml:space="preserve">Konštrukcie klampiarske</t>
  </si>
  <si>
    <t xml:space="preserve">764171434.S</t>
  </si>
  <si>
    <t xml:space="preserve">Záveterná lišta zhotovená zo zvitkov pozink farebný, r.š. 250 mm</t>
  </si>
  <si>
    <t xml:space="preserve">651087790</t>
  </si>
  <si>
    <t xml:space="preserve">764171445.S</t>
  </si>
  <si>
    <t xml:space="preserve">Okapové oplechovanie zhotovené zo zvitkov pozink farebný, r.š. 250 mm</t>
  </si>
  <si>
    <t xml:space="preserve">1199443973</t>
  </si>
  <si>
    <t xml:space="preserve"> 764352201</t>
  </si>
  <si>
    <t xml:space="preserve">Žľaby pododkvapové polkruhové z farebneho pozinkovaného Pz plechu rš 250 mm</t>
  </si>
  <si>
    <t xml:space="preserve">-733432314</t>
  </si>
  <si>
    <t xml:space="preserve"> 764359212</t>
  </si>
  <si>
    <t xml:space="preserve">Žľabový kotlík kónický pre rúry do D 100 mm z farebneho pozinkovaného Pz plechu</t>
  </si>
  <si>
    <t xml:space="preserve"> 764454202</t>
  </si>
  <si>
    <t xml:space="preserve">Odpadová rúra kruhová D 80 mm z farebneho pozinkovaného Pz plechu</t>
  </si>
  <si>
    <t xml:space="preserve">-892261110</t>
  </si>
  <si>
    <t xml:space="preserve">998764101.S</t>
  </si>
  <si>
    <t xml:space="preserve">Presun hmôt pre konštrukcie klampiarske v objektoch výšky do 6 m</t>
  </si>
  <si>
    <t xml:space="preserve">-1551347664</t>
  </si>
  <si>
    <t xml:space="preserve">766</t>
  </si>
  <si>
    <t xml:space="preserve">Konštrukcie stolárske</t>
  </si>
  <si>
    <t xml:space="preserve">766414123.S</t>
  </si>
  <si>
    <t xml:space="preserve">Montáž oblož. stien panelmi obkladovými smrekovcovými, z tvrdých drevín, veľ. nad 1,5 m2</t>
  </si>
  <si>
    <t xml:space="preserve">671519804</t>
  </si>
  <si>
    <t xml:space="preserve">605450000300.S</t>
  </si>
  <si>
    <t xml:space="preserve">Obklad drevený zo smreku 50x450 mm, triedy 3A STN 480055, sušený 14±2%, hobľovaný, bez defektov, hniloby, hrčí</t>
  </si>
  <si>
    <t xml:space="preserve">-269980302</t>
  </si>
  <si>
    <t xml:space="preserve">998766101.S</t>
  </si>
  <si>
    <t xml:space="preserve">Presun hmot pre konštrukcie stolárske v objektoch výšky do 6 m</t>
  </si>
  <si>
    <t xml:space="preserve">-98371861</t>
  </si>
  <si>
    <t xml:space="preserve">767</t>
  </si>
  <si>
    <t xml:space="preserve">Konštrukcie doplnkové kovové</t>
  </si>
  <si>
    <t xml:space="preserve">786691002.S</t>
  </si>
  <si>
    <t xml:space="preserve">Ostatné práce: montáž koľajničiek pre posuvné lamely</t>
  </si>
  <si>
    <t xml:space="preserve">918996889</t>
  </si>
  <si>
    <t xml:space="preserve">553420000300.S</t>
  </si>
  <si>
    <t xml:space="preserve">Systém posuvných dverí - vodiaca lišta (surový profil)</t>
  </si>
  <si>
    <t xml:space="preserve">-2104566210</t>
  </si>
  <si>
    <t xml:space="preserve">767649195.S</t>
  </si>
  <si>
    <t xml:space="preserve">Montáž doplnkov dverí - zámok</t>
  </si>
  <si>
    <t xml:space="preserve">1003706892</t>
  </si>
  <si>
    <t xml:space="preserve">549260000100.S</t>
  </si>
  <si>
    <t xml:space="preserve">Zámok zadlabávací vložkový pre obojstranné otváranie</t>
  </si>
  <si>
    <t xml:space="preserve">1932116771</t>
  </si>
  <si>
    <t xml:space="preserve">767653230.S</t>
  </si>
  <si>
    <t xml:space="preserve">Montáž drevených lamelových vrát posuvných, osadzovaných do oceľov. zárubne z dielov,s plochou nad 9 do 13 m2</t>
  </si>
  <si>
    <t xml:space="preserve">445867006</t>
  </si>
  <si>
    <t xml:space="preserve">553310015900.S</t>
  </si>
  <si>
    <t xml:space="preserve">Oceľový rám pre posuvné dvere 1,x2,35m</t>
  </si>
  <si>
    <t xml:space="preserve">-914643695</t>
  </si>
  <si>
    <t xml:space="preserve">998767101.S</t>
  </si>
  <si>
    <t xml:space="preserve">Presun hmôt pre kovové stavebné doplnkové konštrukcie v objektoch výšky do 6 m</t>
  </si>
  <si>
    <t xml:space="preserve">-726649890</t>
  </si>
  <si>
    <t xml:space="preserve">783</t>
  </si>
  <si>
    <t xml:space="preserve">Nátery</t>
  </si>
  <si>
    <t xml:space="preserve">783726200.S</t>
  </si>
  <si>
    <t xml:space="preserve">Nátery tesárskych konštrukcií syntetické na vzduchu schnúce lazurovacím lakom 2x lakovaním</t>
  </si>
  <si>
    <t xml:space="preserve">-462288760</t>
  </si>
  <si>
    <t xml:space="preserve">783782404.S</t>
  </si>
  <si>
    <t xml:space="preserve">Nátery tesárskych konštrukcií, povrchová impregnácia proti drevokaznému hmyzu, hubám a plesniam, jednonásobná</t>
  </si>
  <si>
    <t xml:space="preserve">1912783274</t>
  </si>
  <si>
    <t xml:space="preserve">Práce a dodávky M</t>
  </si>
  <si>
    <t xml:space="preserve">3</t>
  </si>
  <si>
    <t xml:space="preserve">21-M</t>
  </si>
  <si>
    <t xml:space="preserve">Elektromontáže</t>
  </si>
  <si>
    <t xml:space="preserve">210010002.S</t>
  </si>
  <si>
    <t xml:space="preserve">Elektrické pripojenie rozvádzača z externého miesta, vrátane materiálu</t>
  </si>
  <si>
    <t xml:space="preserve">64</t>
  </si>
  <si>
    <t xml:space="preserve">1694315381</t>
  </si>
  <si>
    <t xml:space="preserve">210010011.S</t>
  </si>
  <si>
    <t xml:space="preserve">Montáž elektrických rozvodov pre osvetlenie, vypínač, zásuvky, vrátane materiálu</t>
  </si>
  <si>
    <t xml:space="preserve">925514241</t>
  </si>
  <si>
    <t xml:space="preserve">21011</t>
  </si>
  <si>
    <t xml:space="preserve">Revízia elektroinštalácie</t>
  </si>
  <si>
    <t xml:space="preserve">hod</t>
  </si>
  <si>
    <t xml:space="preserve">HZS</t>
  </si>
  <si>
    <t xml:space="preserve">Hodinové zúčtovacie sadzby</t>
  </si>
  <si>
    <t xml:space="preserve">HZS000111.S</t>
  </si>
  <si>
    <t xml:space="preserve">Stavebno montážne práce menej náročne, pomocné alebo manupulačné (Tr. 1) v rozsahu viac ako 8 hodín</t>
  </si>
  <si>
    <t xml:space="preserve">VRN</t>
  </si>
  <si>
    <t xml:space="preserve">Investičné náklady neobsiahnuté v cenách</t>
  </si>
  <si>
    <t xml:space="preserve">Masívny nábytok- skrinková zostava a mobiár, tabula</t>
  </si>
  <si>
    <t xml:space="preserve">000600013.S</t>
  </si>
  <si>
    <t xml:space="preserve">Zariadenie staveniska - prevádzkové sklady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</si>
</sst>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/m/yyyy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@"/>
    <numFmt numFmtId="172" formatCode="#,##0.000"/>
  </numFmts>
  <fonts count="37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0"/>
      <charset val="1"/>
    </font>
    <font>
      <sz val="11"/>
      <name val="Calibri"/>
      <family val="2"/>
      <charset val="1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sz val="10"/>
      <color rgb="FFFFFFFF"/>
      <name val="Arial CE"/>
      <family val="0"/>
      <charset val="1"/>
    </font>
    <font>
      <b val="true"/>
      <sz val="10"/>
      <color rgb="FFFFFFFF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2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9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9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9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35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35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5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1" fontId="19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72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álna 2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M97"/>
  <sheetViews>
    <sheetView showFormulas="false" showGridLines="fals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AN11" activeCellId="0" sqref="AN11"/>
    </sheetView>
  </sheetViews>
  <sheetFormatPr defaultColWidth="8.84765625" defaultRowHeight="11.2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7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7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7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7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1.25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customFormat="false" ht="24.95" hidden="false" customHeight="true" outlineLevel="0" collapsed="false">
      <c r="B4" s="6"/>
      <c r="D4" s="7" t="s">
        <v>7</v>
      </c>
      <c r="AR4" s="6"/>
      <c r="AS4" s="8" t="s">
        <v>8</v>
      </c>
      <c r="BS4" s="3" t="s">
        <v>9</v>
      </c>
    </row>
    <row r="5" customFormat="false" ht="12" hidden="false" customHeight="true" outlineLevel="0" collapsed="false">
      <c r="B5" s="6"/>
      <c r="D5" s="9" t="s">
        <v>10</v>
      </c>
      <c r="K5" s="10" t="n">
        <v>1250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R5" s="6"/>
      <c r="BS5" s="3" t="s">
        <v>5</v>
      </c>
    </row>
    <row r="6" customFormat="false" ht="36.95" hidden="false" customHeight="true" outlineLevel="0" collapsed="false">
      <c r="B6" s="6"/>
      <c r="D6" s="11" t="s">
        <v>11</v>
      </c>
      <c r="K6" s="12" t="s">
        <v>12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R6" s="6"/>
      <c r="BS6" s="3" t="s">
        <v>5</v>
      </c>
    </row>
    <row r="7" customFormat="false" ht="12" hidden="false" customHeight="true" outlineLevel="0" collapsed="false">
      <c r="B7" s="6"/>
      <c r="D7" s="13" t="s">
        <v>13</v>
      </c>
      <c r="K7" s="14"/>
      <c r="AK7" s="13" t="s">
        <v>14</v>
      </c>
      <c r="AN7" s="14"/>
      <c r="AR7" s="6"/>
      <c r="BS7" s="3" t="s">
        <v>5</v>
      </c>
    </row>
    <row r="8" customFormat="false" ht="12" hidden="false" customHeight="true" outlineLevel="0" collapsed="false">
      <c r="B8" s="6"/>
      <c r="D8" s="13" t="s">
        <v>15</v>
      </c>
      <c r="K8" s="14" t="s">
        <v>16</v>
      </c>
      <c r="AK8" s="13" t="s">
        <v>17</v>
      </c>
      <c r="AN8" s="15" t="n">
        <v>46140</v>
      </c>
      <c r="AR8" s="6"/>
      <c r="BS8" s="3" t="s">
        <v>5</v>
      </c>
    </row>
    <row r="9" customFormat="false" ht="14.45" hidden="false" customHeight="true" outlineLevel="0" collapsed="false">
      <c r="B9" s="6"/>
      <c r="AR9" s="6"/>
      <c r="BS9" s="3" t="s">
        <v>5</v>
      </c>
    </row>
    <row r="10" customFormat="false" ht="12" hidden="false" customHeight="true" outlineLevel="0" collapsed="false">
      <c r="B10" s="6"/>
      <c r="D10" s="13" t="s">
        <v>18</v>
      </c>
      <c r="AK10" s="13" t="s">
        <v>19</v>
      </c>
      <c r="AN10" s="14" t="n">
        <v>55634737</v>
      </c>
      <c r="AR10" s="6"/>
      <c r="BS10" s="3" t="s">
        <v>5</v>
      </c>
    </row>
    <row r="11" customFormat="false" ht="18.4" hidden="false" customHeight="true" outlineLevel="0" collapsed="false">
      <c r="B11" s="6"/>
      <c r="E11" s="14" t="s">
        <v>20</v>
      </c>
      <c r="AK11" s="13" t="s">
        <v>21</v>
      </c>
      <c r="AN11" s="14"/>
      <c r="AR11" s="6"/>
      <c r="BS11" s="3" t="s">
        <v>5</v>
      </c>
    </row>
    <row r="12" customFormat="false" ht="6.95" hidden="false" customHeight="true" outlineLevel="0" collapsed="false">
      <c r="B12" s="6"/>
      <c r="AR12" s="6"/>
      <c r="BS12" s="3" t="s">
        <v>5</v>
      </c>
    </row>
    <row r="13" customFormat="false" ht="12" hidden="false" customHeight="true" outlineLevel="0" collapsed="false">
      <c r="B13" s="6"/>
      <c r="D13" s="13" t="s">
        <v>22</v>
      </c>
      <c r="AK13" s="13" t="s">
        <v>19</v>
      </c>
      <c r="AN13" s="14"/>
      <c r="AR13" s="6"/>
      <c r="BS13" s="3" t="s">
        <v>5</v>
      </c>
    </row>
    <row r="14" customFormat="false" ht="12.75" hidden="false" customHeight="false" outlineLevel="0" collapsed="false">
      <c r="B14" s="6"/>
      <c r="E14" s="14" t="s">
        <v>23</v>
      </c>
      <c r="AK14" s="13" t="s">
        <v>21</v>
      </c>
      <c r="AN14" s="14"/>
      <c r="AR14" s="6"/>
      <c r="BS14" s="3" t="s">
        <v>5</v>
      </c>
    </row>
    <row r="15" customFormat="false" ht="6.95" hidden="false" customHeight="true" outlineLevel="0" collapsed="false">
      <c r="B15" s="6"/>
      <c r="AR15" s="6"/>
      <c r="BS15" s="3" t="s">
        <v>2</v>
      </c>
    </row>
    <row r="16" customFormat="false" ht="12" hidden="false" customHeight="true" outlineLevel="0" collapsed="false">
      <c r="B16" s="6"/>
      <c r="D16" s="13" t="s">
        <v>24</v>
      </c>
      <c r="AK16" s="13" t="s">
        <v>19</v>
      </c>
      <c r="AN16" s="14"/>
      <c r="AR16" s="6"/>
      <c r="BS16" s="3" t="s">
        <v>2</v>
      </c>
    </row>
    <row r="17" customFormat="false" ht="18.4" hidden="false" customHeight="true" outlineLevel="0" collapsed="false">
      <c r="B17" s="6"/>
      <c r="E17" s="14" t="s">
        <v>25</v>
      </c>
      <c r="AK17" s="13" t="s">
        <v>21</v>
      </c>
      <c r="AN17" s="14"/>
      <c r="AR17" s="6"/>
      <c r="BS17" s="3" t="s">
        <v>26</v>
      </c>
    </row>
    <row r="18" customFormat="false" ht="6.95" hidden="false" customHeight="true" outlineLevel="0" collapsed="false">
      <c r="B18" s="6"/>
      <c r="AR18" s="6"/>
      <c r="BS18" s="3" t="s">
        <v>5</v>
      </c>
    </row>
    <row r="19" customFormat="false" ht="12" hidden="false" customHeight="true" outlineLevel="0" collapsed="false">
      <c r="B19" s="6"/>
      <c r="D19" s="13" t="s">
        <v>27</v>
      </c>
      <c r="AK19" s="13" t="s">
        <v>19</v>
      </c>
      <c r="AN19" s="14"/>
      <c r="AR19" s="6"/>
      <c r="BS19" s="3" t="s">
        <v>5</v>
      </c>
    </row>
    <row r="20" customFormat="false" ht="18.4" hidden="false" customHeight="true" outlineLevel="0" collapsed="false">
      <c r="B20" s="6"/>
      <c r="E20" s="14"/>
      <c r="AK20" s="13" t="s">
        <v>21</v>
      </c>
      <c r="AN20" s="14"/>
      <c r="AR20" s="6"/>
      <c r="BS20" s="3" t="s">
        <v>26</v>
      </c>
    </row>
    <row r="21" customFormat="false" ht="6.95" hidden="false" customHeight="true" outlineLevel="0" collapsed="false">
      <c r="B21" s="6"/>
      <c r="AR21" s="6"/>
    </row>
    <row r="22" customFormat="false" ht="12" hidden="false" customHeight="true" outlineLevel="0" collapsed="false">
      <c r="B22" s="6"/>
      <c r="D22" s="13" t="s">
        <v>28</v>
      </c>
      <c r="AR22" s="6"/>
    </row>
    <row r="23" customFormat="false" ht="95.25" hidden="false" customHeight="true" outlineLevel="0" collapsed="false">
      <c r="B23" s="6"/>
      <c r="E23" s="16" t="s">
        <v>29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R23" s="6"/>
    </row>
    <row r="24" customFormat="false" ht="6.95" hidden="false" customHeight="true" outlineLevel="0" collapsed="false">
      <c r="B24" s="6"/>
      <c r="AR24" s="6"/>
    </row>
    <row r="25" customFormat="false" ht="6.95" hidden="false" customHeight="true" outlineLevel="0" collapsed="false">
      <c r="B25" s="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6"/>
    </row>
    <row r="26" s="18" customFormat="true" ht="25.9" hidden="false" customHeight="true" outlineLevel="0" collapsed="false">
      <c r="B26" s="19"/>
      <c r="D26" s="20" t="s">
        <v>30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2" t="n">
        <f aca="false">ROUND(AG94,2)</f>
        <v>0</v>
      </c>
      <c r="AL26" s="22"/>
      <c r="AM26" s="22"/>
      <c r="AN26" s="22"/>
      <c r="AO26" s="22"/>
      <c r="AR26" s="19"/>
    </row>
    <row r="27" s="18" customFormat="true" ht="6.95" hidden="false" customHeight="true" outlineLevel="0" collapsed="false">
      <c r="B27" s="19"/>
      <c r="AR27" s="19"/>
    </row>
    <row r="28" s="18" customFormat="true" ht="12.75" hidden="false" customHeight="false" outlineLevel="0" collapsed="false">
      <c r="B28" s="19"/>
      <c r="L28" s="23" t="s">
        <v>31</v>
      </c>
      <c r="M28" s="23"/>
      <c r="N28" s="23"/>
      <c r="O28" s="23"/>
      <c r="P28" s="23"/>
      <c r="W28" s="23" t="s">
        <v>32</v>
      </c>
      <c r="X28" s="23"/>
      <c r="Y28" s="23"/>
      <c r="Z28" s="23"/>
      <c r="AA28" s="23"/>
      <c r="AB28" s="23"/>
      <c r="AC28" s="23"/>
      <c r="AD28" s="23"/>
      <c r="AE28" s="23"/>
      <c r="AK28" s="23" t="s">
        <v>33</v>
      </c>
      <c r="AL28" s="23"/>
      <c r="AM28" s="23"/>
      <c r="AN28" s="23"/>
      <c r="AO28" s="23"/>
      <c r="AR28" s="19"/>
    </row>
    <row r="29" s="24" customFormat="true" ht="14.45" hidden="false" customHeight="true" outlineLevel="0" collapsed="false">
      <c r="B29" s="25"/>
      <c r="D29" s="13" t="s">
        <v>34</v>
      </c>
      <c r="F29" s="26" t="s">
        <v>35</v>
      </c>
      <c r="L29" s="27" t="n">
        <v>0.23</v>
      </c>
      <c r="M29" s="27"/>
      <c r="N29" s="27"/>
      <c r="O29" s="27"/>
      <c r="P29" s="27"/>
      <c r="Q29" s="28"/>
      <c r="R29" s="28"/>
      <c r="S29" s="28"/>
      <c r="T29" s="28"/>
      <c r="U29" s="28"/>
      <c r="V29" s="28"/>
      <c r="W29" s="29" t="e">
        <f aca="false">ROUND(AZ94, 2)</f>
        <v>#REF!</v>
      </c>
      <c r="X29" s="29"/>
      <c r="Y29" s="29"/>
      <c r="Z29" s="29"/>
      <c r="AA29" s="29"/>
      <c r="AB29" s="29"/>
      <c r="AC29" s="29"/>
      <c r="AD29" s="29"/>
      <c r="AE29" s="29"/>
      <c r="AF29" s="28"/>
      <c r="AG29" s="28"/>
      <c r="AH29" s="28"/>
      <c r="AI29" s="28"/>
      <c r="AJ29" s="28"/>
      <c r="AK29" s="29" t="e">
        <f aca="false">ROUND(AV94, 2)</f>
        <v>#REF!</v>
      </c>
      <c r="AL29" s="29"/>
      <c r="AM29" s="29"/>
      <c r="AN29" s="29"/>
      <c r="AO29" s="29"/>
      <c r="AP29" s="28"/>
      <c r="AQ29" s="28"/>
      <c r="AR29" s="30"/>
      <c r="AS29" s="28"/>
      <c r="AT29" s="28"/>
      <c r="AU29" s="28"/>
      <c r="AV29" s="28"/>
      <c r="AW29" s="28"/>
      <c r="AX29" s="28"/>
      <c r="AY29" s="28"/>
      <c r="AZ29" s="28"/>
    </row>
    <row r="30" s="24" customFormat="true" ht="14.45" hidden="false" customHeight="true" outlineLevel="0" collapsed="false">
      <c r="B30" s="25"/>
      <c r="F30" s="26" t="s">
        <v>36</v>
      </c>
      <c r="L30" s="31" t="n">
        <v>0.23</v>
      </c>
      <c r="M30" s="31"/>
      <c r="N30" s="31"/>
      <c r="O30" s="31"/>
      <c r="P30" s="31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K30" s="32" t="n">
        <f aca="false">ROUND(AW94, 2)</f>
        <v>0</v>
      </c>
      <c r="AL30" s="32"/>
      <c r="AM30" s="32"/>
      <c r="AN30" s="32"/>
      <c r="AO30" s="32"/>
      <c r="AR30" s="25"/>
    </row>
    <row r="31" s="24" customFormat="true" ht="14.45" hidden="true" customHeight="true" outlineLevel="0" collapsed="false">
      <c r="B31" s="25"/>
      <c r="F31" s="13" t="s">
        <v>37</v>
      </c>
      <c r="L31" s="31" t="n">
        <v>0.23</v>
      </c>
      <c r="M31" s="31"/>
      <c r="N31" s="31"/>
      <c r="O31" s="31"/>
      <c r="P31" s="31"/>
      <c r="W31" s="32" t="e">
        <f aca="false">ROUND(BB94, 2)</f>
        <v>#REF!</v>
      </c>
      <c r="X31" s="32"/>
      <c r="Y31" s="32"/>
      <c r="Z31" s="32"/>
      <c r="AA31" s="32"/>
      <c r="AB31" s="32"/>
      <c r="AC31" s="32"/>
      <c r="AD31" s="32"/>
      <c r="AE31" s="32"/>
      <c r="AK31" s="32" t="n">
        <v>0</v>
      </c>
      <c r="AL31" s="32"/>
      <c r="AM31" s="32"/>
      <c r="AN31" s="32"/>
      <c r="AO31" s="32"/>
      <c r="AR31" s="25"/>
    </row>
    <row r="32" s="24" customFormat="true" ht="14.45" hidden="true" customHeight="true" outlineLevel="0" collapsed="false">
      <c r="B32" s="25"/>
      <c r="F32" s="13" t="s">
        <v>38</v>
      </c>
      <c r="L32" s="31" t="n">
        <v>0.23</v>
      </c>
      <c r="M32" s="31"/>
      <c r="N32" s="31"/>
      <c r="O32" s="31"/>
      <c r="P32" s="31"/>
      <c r="W32" s="32" t="e">
        <f aca="false">ROUND(BC94, 2)</f>
        <v>#REF!</v>
      </c>
      <c r="X32" s="32"/>
      <c r="Y32" s="32"/>
      <c r="Z32" s="32"/>
      <c r="AA32" s="32"/>
      <c r="AB32" s="32"/>
      <c r="AC32" s="32"/>
      <c r="AD32" s="32"/>
      <c r="AE32" s="32"/>
      <c r="AK32" s="32" t="n">
        <v>0</v>
      </c>
      <c r="AL32" s="32"/>
      <c r="AM32" s="32"/>
      <c r="AN32" s="32"/>
      <c r="AO32" s="32"/>
      <c r="AR32" s="25"/>
    </row>
    <row r="33" s="24" customFormat="true" ht="14.45" hidden="true" customHeight="true" outlineLevel="0" collapsed="false">
      <c r="B33" s="25"/>
      <c r="F33" s="26" t="s">
        <v>39</v>
      </c>
      <c r="L33" s="27" t="n">
        <v>0</v>
      </c>
      <c r="M33" s="27"/>
      <c r="N33" s="27"/>
      <c r="O33" s="27"/>
      <c r="P33" s="27"/>
      <c r="Q33" s="28"/>
      <c r="R33" s="28"/>
      <c r="S33" s="28"/>
      <c r="T33" s="28"/>
      <c r="U33" s="28"/>
      <c r="V33" s="28"/>
      <c r="W33" s="29" t="e">
        <f aca="false">ROUND(BD94, 2)</f>
        <v>#REF!</v>
      </c>
      <c r="X33" s="29"/>
      <c r="Y33" s="29"/>
      <c r="Z33" s="29"/>
      <c r="AA33" s="29"/>
      <c r="AB33" s="29"/>
      <c r="AC33" s="29"/>
      <c r="AD33" s="29"/>
      <c r="AE33" s="29"/>
      <c r="AF33" s="28"/>
      <c r="AG33" s="28"/>
      <c r="AH33" s="28"/>
      <c r="AI33" s="28"/>
      <c r="AJ33" s="28"/>
      <c r="AK33" s="29" t="n">
        <v>0</v>
      </c>
      <c r="AL33" s="29"/>
      <c r="AM33" s="29"/>
      <c r="AN33" s="29"/>
      <c r="AO33" s="29"/>
      <c r="AP33" s="28"/>
      <c r="AQ33" s="28"/>
      <c r="AR33" s="30"/>
      <c r="AS33" s="28"/>
      <c r="AT33" s="28"/>
      <c r="AU33" s="28"/>
      <c r="AV33" s="28"/>
      <c r="AW33" s="28"/>
      <c r="AX33" s="28"/>
      <c r="AY33" s="28"/>
      <c r="AZ33" s="28"/>
    </row>
    <row r="34" s="18" customFormat="true" ht="6.95" hidden="false" customHeight="true" outlineLevel="0" collapsed="false">
      <c r="B34" s="19"/>
      <c r="AR34" s="19"/>
    </row>
    <row r="35" s="18" customFormat="true" ht="25.9" hidden="false" customHeight="true" outlineLevel="0" collapsed="false">
      <c r="B35" s="19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37" t="s">
        <v>42</v>
      </c>
      <c r="Y35" s="37"/>
      <c r="Z35" s="37"/>
      <c r="AA35" s="37"/>
      <c r="AB35" s="37"/>
      <c r="AC35" s="35"/>
      <c r="AD35" s="35"/>
      <c r="AE35" s="35"/>
      <c r="AF35" s="35"/>
      <c r="AG35" s="35"/>
      <c r="AH35" s="35"/>
      <c r="AI35" s="35"/>
      <c r="AJ35" s="35"/>
      <c r="AK35" s="38" t="n">
        <f aca="false">AK26+AK30</f>
        <v>0</v>
      </c>
      <c r="AL35" s="38"/>
      <c r="AM35" s="38"/>
      <c r="AN35" s="38"/>
      <c r="AO35" s="38"/>
      <c r="AP35" s="33"/>
      <c r="AQ35" s="33"/>
      <c r="AR35" s="19"/>
    </row>
    <row r="36" s="18" customFormat="true" ht="6.95" hidden="false" customHeight="true" outlineLevel="0" collapsed="false">
      <c r="B36" s="19"/>
      <c r="AR36" s="19"/>
    </row>
    <row r="37" s="18" customFormat="true" ht="14.45" hidden="false" customHeight="true" outlineLevel="0" collapsed="false">
      <c r="B37" s="19"/>
      <c r="AR37" s="19"/>
    </row>
    <row r="38" customFormat="false" ht="14.45" hidden="false" customHeight="true" outlineLevel="0" collapsed="false">
      <c r="B38" s="6"/>
      <c r="AR38" s="6"/>
    </row>
    <row r="39" customFormat="false" ht="14.45" hidden="false" customHeight="true" outlineLevel="0" collapsed="false">
      <c r="B39" s="6"/>
      <c r="AR39" s="6"/>
    </row>
    <row r="40" customFormat="false" ht="14.45" hidden="false" customHeight="true" outlineLevel="0" collapsed="false">
      <c r="B40" s="6"/>
      <c r="AR40" s="6"/>
    </row>
    <row r="41" customFormat="false" ht="14.45" hidden="false" customHeight="true" outlineLevel="0" collapsed="false">
      <c r="B41" s="6"/>
      <c r="AR41" s="6"/>
    </row>
    <row r="42" customFormat="false" ht="14.45" hidden="false" customHeight="true" outlineLevel="0" collapsed="false">
      <c r="B42" s="6"/>
      <c r="AR42" s="6"/>
    </row>
    <row r="43" customFormat="false" ht="14.45" hidden="false" customHeight="true" outlineLevel="0" collapsed="false">
      <c r="B43" s="6"/>
      <c r="AR43" s="6"/>
    </row>
    <row r="44" customFormat="false" ht="14.45" hidden="false" customHeight="true" outlineLevel="0" collapsed="false">
      <c r="B44" s="6"/>
      <c r="AR44" s="6"/>
    </row>
    <row r="45" customFormat="false" ht="14.45" hidden="false" customHeight="true" outlineLevel="0" collapsed="false">
      <c r="B45" s="6"/>
      <c r="AR45" s="6"/>
    </row>
    <row r="46" customFormat="false" ht="14.45" hidden="false" customHeight="true" outlineLevel="0" collapsed="false">
      <c r="B46" s="6"/>
      <c r="AR46" s="6"/>
    </row>
    <row r="47" customFormat="false" ht="14.45" hidden="false" customHeight="true" outlineLevel="0" collapsed="false">
      <c r="B47" s="6"/>
      <c r="AR47" s="6"/>
    </row>
    <row r="48" customFormat="false" ht="14.45" hidden="false" customHeight="true" outlineLevel="0" collapsed="false">
      <c r="B48" s="6"/>
      <c r="AR48" s="6"/>
    </row>
    <row r="49" s="18" customFormat="true" ht="14.45" hidden="false" customHeight="true" outlineLevel="0" collapsed="false">
      <c r="B49" s="19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19"/>
    </row>
    <row r="50" customFormat="false" ht="11.25" hidden="false" customHeight="false" outlineLevel="0" collapsed="false">
      <c r="B50" s="6"/>
      <c r="AR50" s="6"/>
    </row>
    <row r="51" customFormat="false" ht="11.25" hidden="false" customHeight="false" outlineLevel="0" collapsed="false">
      <c r="B51" s="6"/>
      <c r="AR51" s="6"/>
    </row>
    <row r="52" customFormat="false" ht="11.25" hidden="false" customHeight="false" outlineLevel="0" collapsed="false">
      <c r="B52" s="6"/>
      <c r="AR52" s="6"/>
    </row>
    <row r="53" customFormat="false" ht="11.25" hidden="false" customHeight="false" outlineLevel="0" collapsed="false">
      <c r="B53" s="6"/>
      <c r="AR53" s="6"/>
    </row>
    <row r="54" customFormat="false" ht="11.25" hidden="false" customHeight="false" outlineLevel="0" collapsed="false">
      <c r="B54" s="6"/>
      <c r="AR54" s="6"/>
    </row>
    <row r="55" customFormat="false" ht="11.25" hidden="false" customHeight="false" outlineLevel="0" collapsed="false">
      <c r="B55" s="6"/>
      <c r="AR55" s="6"/>
    </row>
    <row r="56" customFormat="false" ht="11.25" hidden="false" customHeight="false" outlineLevel="0" collapsed="false">
      <c r="B56" s="6"/>
      <c r="AR56" s="6"/>
    </row>
    <row r="57" customFormat="false" ht="11.25" hidden="false" customHeight="false" outlineLevel="0" collapsed="false">
      <c r="B57" s="6"/>
      <c r="AR57" s="6"/>
    </row>
    <row r="58" customFormat="false" ht="11.25" hidden="false" customHeight="false" outlineLevel="0" collapsed="false">
      <c r="B58" s="6"/>
      <c r="AR58" s="6"/>
    </row>
    <row r="59" customFormat="false" ht="11.25" hidden="false" customHeight="false" outlineLevel="0" collapsed="false">
      <c r="B59" s="6"/>
      <c r="AR59" s="6"/>
    </row>
    <row r="60" s="18" customFormat="true" ht="12.75" hidden="false" customHeight="false" outlineLevel="0" collapsed="false">
      <c r="B60" s="19"/>
      <c r="D60" s="41" t="s">
        <v>45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1" t="s">
        <v>46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1" t="s">
        <v>45</v>
      </c>
      <c r="AI60" s="21"/>
      <c r="AJ60" s="21"/>
      <c r="AK60" s="21"/>
      <c r="AL60" s="21"/>
      <c r="AM60" s="41" t="s">
        <v>46</v>
      </c>
      <c r="AN60" s="21"/>
      <c r="AO60" s="21"/>
      <c r="AR60" s="19"/>
    </row>
    <row r="61" customFormat="false" ht="11.25" hidden="false" customHeight="false" outlineLevel="0" collapsed="false">
      <c r="B61" s="6"/>
      <c r="AR61" s="6"/>
    </row>
    <row r="62" customFormat="false" ht="11.25" hidden="false" customHeight="false" outlineLevel="0" collapsed="false">
      <c r="B62" s="6"/>
      <c r="AR62" s="6"/>
    </row>
    <row r="63" customFormat="false" ht="11.25" hidden="false" customHeight="false" outlineLevel="0" collapsed="false">
      <c r="B63" s="6"/>
      <c r="AR63" s="6"/>
    </row>
    <row r="64" s="18" customFormat="true" ht="12.75" hidden="false" customHeight="false" outlineLevel="0" collapsed="false">
      <c r="B64" s="19"/>
      <c r="D64" s="39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48</v>
      </c>
      <c r="AI64" s="40"/>
      <c r="AJ64" s="40"/>
      <c r="AK64" s="40"/>
      <c r="AL64" s="40"/>
      <c r="AM64" s="40"/>
      <c r="AN64" s="40"/>
      <c r="AO64" s="40"/>
      <c r="AR64" s="19"/>
    </row>
    <row r="65" customFormat="false" ht="11.25" hidden="false" customHeight="false" outlineLevel="0" collapsed="false">
      <c r="B65" s="6"/>
      <c r="AR65" s="6"/>
    </row>
    <row r="66" customFormat="false" ht="11.25" hidden="false" customHeight="false" outlineLevel="0" collapsed="false">
      <c r="B66" s="6"/>
      <c r="AR66" s="6"/>
    </row>
    <row r="67" customFormat="false" ht="11.25" hidden="false" customHeight="false" outlineLevel="0" collapsed="false">
      <c r="B67" s="6"/>
      <c r="AR67" s="6"/>
    </row>
    <row r="68" customFormat="false" ht="11.25" hidden="false" customHeight="false" outlineLevel="0" collapsed="false">
      <c r="B68" s="6"/>
      <c r="AR68" s="6"/>
    </row>
    <row r="69" customFormat="false" ht="11.25" hidden="false" customHeight="false" outlineLevel="0" collapsed="false">
      <c r="B69" s="6"/>
      <c r="AR69" s="6"/>
    </row>
    <row r="70" customFormat="false" ht="11.25" hidden="false" customHeight="false" outlineLevel="0" collapsed="false">
      <c r="B70" s="6"/>
      <c r="AR70" s="6"/>
    </row>
    <row r="71" customFormat="false" ht="11.25" hidden="false" customHeight="false" outlineLevel="0" collapsed="false">
      <c r="B71" s="6"/>
      <c r="AR71" s="6"/>
    </row>
    <row r="72" customFormat="false" ht="11.25" hidden="false" customHeight="false" outlineLevel="0" collapsed="false">
      <c r="B72" s="6"/>
      <c r="AR72" s="6"/>
    </row>
    <row r="73" customFormat="false" ht="11.25" hidden="false" customHeight="false" outlineLevel="0" collapsed="false">
      <c r="B73" s="6"/>
      <c r="AR73" s="6"/>
    </row>
    <row r="74" customFormat="false" ht="11.25" hidden="false" customHeight="false" outlineLevel="0" collapsed="false">
      <c r="B74" s="6"/>
      <c r="AR74" s="6"/>
    </row>
    <row r="75" s="18" customFormat="true" ht="12.75" hidden="false" customHeight="false" outlineLevel="0" collapsed="false">
      <c r="B75" s="19"/>
      <c r="D75" s="41" t="s">
        <v>45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41" t="s">
        <v>46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1" t="s">
        <v>45</v>
      </c>
      <c r="AI75" s="21"/>
      <c r="AJ75" s="21"/>
      <c r="AK75" s="21"/>
      <c r="AL75" s="21"/>
      <c r="AM75" s="41" t="s">
        <v>46</v>
      </c>
      <c r="AN75" s="21"/>
      <c r="AO75" s="21"/>
      <c r="AR75" s="19"/>
    </row>
    <row r="76" s="18" customFormat="true" ht="11.25" hidden="false" customHeight="false" outlineLevel="0" collapsed="false">
      <c r="B76" s="19"/>
      <c r="AR76" s="19"/>
    </row>
    <row r="77" s="18" customFormat="true" ht="6.95" hidden="false" customHeight="true" outlineLevel="0" collapsed="false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19"/>
    </row>
    <row r="81" s="18" customFormat="true" ht="6.95" hidden="false" customHeight="true" outlineLevel="0" collapsed="false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19"/>
    </row>
    <row r="82" s="18" customFormat="true" ht="24.95" hidden="false" customHeight="true" outlineLevel="0" collapsed="false">
      <c r="B82" s="19"/>
      <c r="C82" s="7" t="s">
        <v>49</v>
      </c>
      <c r="AR82" s="19"/>
    </row>
    <row r="83" s="18" customFormat="true" ht="6.95" hidden="false" customHeight="true" outlineLevel="0" collapsed="false">
      <c r="B83" s="19"/>
      <c r="AR83" s="19"/>
    </row>
    <row r="84" s="46" customFormat="true" ht="12" hidden="false" customHeight="true" outlineLevel="0" collapsed="false">
      <c r="B84" s="47"/>
      <c r="C84" s="13" t="s">
        <v>10</v>
      </c>
      <c r="L84" s="46" t="n">
        <f aca="false">K5</f>
        <v>1250</v>
      </c>
      <c r="AR84" s="47"/>
    </row>
    <row r="85" s="48" customFormat="true" ht="36.95" hidden="false" customHeight="true" outlineLevel="0" collapsed="false">
      <c r="B85" s="49"/>
      <c r="C85" s="50" t="s">
        <v>11</v>
      </c>
      <c r="L85" s="51" t="str">
        <f aca="false">K6</f>
        <v>Exteriérová učebňa – trieda Spojenej školy Jána Vojtaššáka, Žilina - Vlčince</v>
      </c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R85" s="49"/>
    </row>
    <row r="86" s="18" customFormat="true" ht="6.95" hidden="false" customHeight="true" outlineLevel="0" collapsed="false">
      <c r="B86" s="19"/>
      <c r="AR86" s="19"/>
    </row>
    <row r="87" s="18" customFormat="true" ht="12" hidden="false" customHeight="true" outlineLevel="0" collapsed="false">
      <c r="B87" s="19"/>
      <c r="C87" s="13" t="s">
        <v>15</v>
      </c>
      <c r="L87" s="52" t="str">
        <f aca="false">IF(K8="","",K8)</f>
        <v>Žilina</v>
      </c>
      <c r="AI87" s="13" t="s">
        <v>17</v>
      </c>
      <c r="AM87" s="53" t="n">
        <f aca="false">IF(AN8= "","",AN8)</f>
        <v>46140</v>
      </c>
      <c r="AN87" s="53"/>
      <c r="AR87" s="19"/>
    </row>
    <row r="88" s="18" customFormat="true" ht="6.95" hidden="false" customHeight="true" outlineLevel="0" collapsed="false">
      <c r="B88" s="19"/>
      <c r="AR88" s="19"/>
    </row>
    <row r="89" s="18" customFormat="true" ht="25.7" hidden="false" customHeight="true" outlineLevel="0" collapsed="false">
      <c r="B89" s="19"/>
      <c r="C89" s="13" t="s">
        <v>18</v>
      </c>
      <c r="L89" s="46" t="str">
        <f aca="false">IF(E11= "","",E11)</f>
        <v>Spojená škola Jána Vojtaššaka 13, 010 08 Žilina</v>
      </c>
      <c r="AI89" s="13" t="s">
        <v>24</v>
      </c>
      <c r="AM89" s="54" t="str">
        <f aca="false">IF(E17="","",E17)</f>
        <v>Ing. Ivana Majčinová - PROJEKTIM</v>
      </c>
      <c r="AN89" s="54"/>
      <c r="AO89" s="54"/>
      <c r="AP89" s="54"/>
      <c r="AR89" s="19"/>
      <c r="AS89" s="55" t="s">
        <v>50</v>
      </c>
      <c r="AT89" s="5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="18" customFormat="true" ht="15.2" hidden="false" customHeight="true" outlineLevel="0" collapsed="false">
      <c r="B90" s="19"/>
      <c r="C90" s="13" t="s">
        <v>22</v>
      </c>
      <c r="L90" s="46" t="str">
        <f aca="false">IF(E14="","",E14)</f>
        <v> </v>
      </c>
      <c r="AI90" s="13" t="s">
        <v>27</v>
      </c>
      <c r="AM90" s="54" t="str">
        <f aca="false">IF(E20="","",E20)</f>
        <v/>
      </c>
      <c r="AN90" s="54"/>
      <c r="AO90" s="54"/>
      <c r="AP90" s="54"/>
      <c r="AR90" s="19"/>
      <c r="AS90" s="55"/>
      <c r="AT90" s="55"/>
      <c r="BD90" s="58"/>
    </row>
    <row r="91" s="18" customFormat="true" ht="10.9" hidden="false" customHeight="true" outlineLevel="0" collapsed="false">
      <c r="B91" s="19"/>
      <c r="AR91" s="19"/>
      <c r="AS91" s="55"/>
      <c r="AT91" s="55"/>
      <c r="BD91" s="58"/>
    </row>
    <row r="92" s="18" customFormat="true" ht="29.25" hidden="false" customHeight="true" outlineLevel="0" collapsed="false">
      <c r="B92" s="19"/>
      <c r="C92" s="59" t="s">
        <v>51</v>
      </c>
      <c r="D92" s="59"/>
      <c r="E92" s="59"/>
      <c r="F92" s="59"/>
      <c r="G92" s="59"/>
      <c r="H92" s="60"/>
      <c r="I92" s="61" t="s">
        <v>52</v>
      </c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2" t="s">
        <v>53</v>
      </c>
      <c r="AH92" s="62"/>
      <c r="AI92" s="62"/>
      <c r="AJ92" s="62"/>
      <c r="AK92" s="62"/>
      <c r="AL92" s="62"/>
      <c r="AM92" s="62"/>
      <c r="AN92" s="63" t="s">
        <v>54</v>
      </c>
      <c r="AO92" s="63"/>
      <c r="AP92" s="63"/>
      <c r="AQ92" s="64" t="s">
        <v>55</v>
      </c>
      <c r="AR92" s="19"/>
      <c r="AS92" s="65" t="s">
        <v>56</v>
      </c>
      <c r="AT92" s="66" t="s">
        <v>57</v>
      </c>
      <c r="AU92" s="66" t="s">
        <v>58</v>
      </c>
      <c r="AV92" s="66" t="s">
        <v>59</v>
      </c>
      <c r="AW92" s="66" t="s">
        <v>60</v>
      </c>
      <c r="AX92" s="66" t="s">
        <v>61</v>
      </c>
      <c r="AY92" s="66" t="s">
        <v>62</v>
      </c>
      <c r="AZ92" s="66" t="s">
        <v>63</v>
      </c>
      <c r="BA92" s="66" t="s">
        <v>64</v>
      </c>
      <c r="BB92" s="66" t="s">
        <v>65</v>
      </c>
      <c r="BC92" s="66" t="s">
        <v>66</v>
      </c>
      <c r="BD92" s="67" t="s">
        <v>67</v>
      </c>
    </row>
    <row r="93" s="18" customFormat="true" ht="10.9" hidden="false" customHeight="true" outlineLevel="0" collapsed="false">
      <c r="B93" s="19"/>
      <c r="AR93" s="19"/>
      <c r="AS93" s="68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="69" customFormat="true" ht="32.45" hidden="false" customHeight="true" outlineLevel="0" collapsed="false">
      <c r="B94" s="70"/>
      <c r="C94" s="71" t="s">
        <v>68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3" t="n">
        <f aca="false">ROUND(SUM(AG95:AG95),2)</f>
        <v>0</v>
      </c>
      <c r="AH94" s="73"/>
      <c r="AI94" s="73"/>
      <c r="AJ94" s="73"/>
      <c r="AK94" s="73"/>
      <c r="AL94" s="73"/>
      <c r="AM94" s="73"/>
      <c r="AN94" s="74" t="n">
        <f aca="false">AK35</f>
        <v>0</v>
      </c>
      <c r="AO94" s="74"/>
      <c r="AP94" s="74"/>
      <c r="AQ94" s="75"/>
      <c r="AR94" s="70"/>
      <c r="AS94" s="76" t="n">
        <f aca="false">ROUND(SUM(AS95:AS95),2)</f>
        <v>0</v>
      </c>
      <c r="AT94" s="77" t="e">
        <f aca="false">ROUND(SUM(AV94:AW94),2)</f>
        <v>#REF!</v>
      </c>
      <c r="AU94" s="78" t="e">
        <f aca="false">ROUND(SUM(AU95:AU95),5)</f>
        <v>#VALUE!</v>
      </c>
      <c r="AV94" s="77" t="e">
        <f aca="false">ROUND(AZ94*L29,2)</f>
        <v>#REF!</v>
      </c>
      <c r="AW94" s="77" t="n">
        <f aca="false">ROUND(BA94*L30,2)</f>
        <v>0</v>
      </c>
      <c r="AX94" s="77" t="e">
        <f aca="false">ROUND(BB94*L29,2)</f>
        <v>#REF!</v>
      </c>
      <c r="AY94" s="77" t="e">
        <f aca="false">ROUND(BC94*L30,2)</f>
        <v>#REF!</v>
      </c>
      <c r="AZ94" s="77" t="e">
        <f aca="false">ROUND(SUM(AZ95:AZ95),2)</f>
        <v>#REF!</v>
      </c>
      <c r="BA94" s="77" t="n">
        <f aca="false">ROUND(SUM(BA95:BA95),2)</f>
        <v>0</v>
      </c>
      <c r="BB94" s="77" t="e">
        <f aca="false">ROUND(SUM(BB95:BB95),2)</f>
        <v>#REF!</v>
      </c>
      <c r="BC94" s="77" t="e">
        <f aca="false">ROUND(SUM(BC95:BC95),2)</f>
        <v>#REF!</v>
      </c>
      <c r="BD94" s="79" t="e">
        <f aca="false">ROUND(SUM(BD95:BD95),2)</f>
        <v>#REF!</v>
      </c>
      <c r="BS94" s="80" t="s">
        <v>69</v>
      </c>
      <c r="BT94" s="80" t="s">
        <v>70</v>
      </c>
      <c r="BU94" s="81" t="s">
        <v>71</v>
      </c>
      <c r="BV94" s="80" t="s">
        <v>72</v>
      </c>
      <c r="BW94" s="80" t="s">
        <v>3</v>
      </c>
      <c r="BX94" s="80" t="s">
        <v>73</v>
      </c>
      <c r="CL94" s="80"/>
    </row>
    <row r="95" s="93" customFormat="true" ht="16.5" hidden="false" customHeight="true" outlineLevel="0" collapsed="false">
      <c r="A95" s="82" t="s">
        <v>74</v>
      </c>
      <c r="B95" s="83"/>
      <c r="C95" s="84"/>
      <c r="D95" s="85" t="n">
        <v>1</v>
      </c>
      <c r="E95" s="85"/>
      <c r="F95" s="85"/>
      <c r="G95" s="85"/>
      <c r="H95" s="85"/>
      <c r="I95" s="86"/>
      <c r="J95" s="85" t="s">
        <v>75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7" t="n">
        <f aca="false">'1 - Altánok'!J30</f>
        <v>0</v>
      </c>
      <c r="AH95" s="87"/>
      <c r="AI95" s="87"/>
      <c r="AJ95" s="87"/>
      <c r="AK95" s="87"/>
      <c r="AL95" s="87"/>
      <c r="AM95" s="87"/>
      <c r="AN95" s="87" t="n">
        <f aca="false">AN94</f>
        <v>0</v>
      </c>
      <c r="AO95" s="87"/>
      <c r="AP95" s="87"/>
      <c r="AQ95" s="88" t="s">
        <v>76</v>
      </c>
      <c r="AR95" s="83"/>
      <c r="AS95" s="89" t="n">
        <v>0</v>
      </c>
      <c r="AT95" s="90" t="e">
        <f aca="false">ROUND(SUM(AV95:AW95),2)</f>
        <v>#REF!</v>
      </c>
      <c r="AU95" s="91" t="e">
        <f aca="false">'1 - altánok'!#ref!</f>
        <v>#VALUE!</v>
      </c>
      <c r="AV95" s="90" t="e">
        <f aca="false">'1 - Altánok'!J33</f>
        <v>#REF!</v>
      </c>
      <c r="AW95" s="90" t="n">
        <f aca="false">'1 - Altánok'!J34</f>
        <v>0</v>
      </c>
      <c r="AX95" s="90" t="n">
        <f aca="false">'1 - Altánok'!J35</f>
        <v>0</v>
      </c>
      <c r="AY95" s="90" t="n">
        <f aca="false">'1 - Altánok'!J36</f>
        <v>0</v>
      </c>
      <c r="AZ95" s="90" t="e">
        <f aca="false">'1 - Altánok'!F33</f>
        <v>#REF!</v>
      </c>
      <c r="BA95" s="90" t="n">
        <f aca="false">'1 - Altánok'!F34</f>
        <v>0</v>
      </c>
      <c r="BB95" s="90" t="e">
        <f aca="false">'1 - Altánok'!F35</f>
        <v>#REF!</v>
      </c>
      <c r="BC95" s="90" t="e">
        <f aca="false">'1 - Altánok'!F36</f>
        <v>#REF!</v>
      </c>
      <c r="BD95" s="92" t="e">
        <f aca="false">'1 - Altánok'!F37</f>
        <v>#REF!</v>
      </c>
      <c r="BT95" s="94" t="s">
        <v>77</v>
      </c>
      <c r="BV95" s="94" t="s">
        <v>72</v>
      </c>
      <c r="BW95" s="94" t="s">
        <v>78</v>
      </c>
      <c r="BX95" s="94" t="s">
        <v>3</v>
      </c>
      <c r="CL95" s="94"/>
      <c r="CM95" s="94" t="s">
        <v>70</v>
      </c>
    </row>
    <row r="96" s="18" customFormat="true" ht="30" hidden="false" customHeight="true" outlineLevel="0" collapsed="false">
      <c r="B96" s="19"/>
      <c r="AR96" s="19"/>
    </row>
    <row r="97" s="18" customFormat="true" ht="6.95" hidden="false" customHeight="true" outlineLevel="0" collapsed="false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19"/>
    </row>
  </sheetData>
  <mergeCells count="40">
    <mergeCell ref="AR2:BE2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j - Vonkajšia učebňa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BB259"/>
  <sheetViews>
    <sheetView showFormulas="false" showGridLines="fals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J15" activeCellId="0" sqref="J15"/>
    </sheetView>
  </sheetViews>
  <sheetFormatPr defaultColWidth="8.84765625" defaultRowHeight="11.2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83"/>
    <col collapsed="false" customWidth="true" hidden="false" outlineLevel="0" max="13" min="13" style="0" width="12.34"/>
    <col collapsed="false" customWidth="true" hidden="false" outlineLevel="0" max="14" min="14" style="0" width="15"/>
    <col collapsed="false" customWidth="true" hidden="false" outlineLevel="0" max="15" min="15" style="0" width="11"/>
    <col collapsed="false" customWidth="true" hidden="false" outlineLevel="0" max="16" min="16" style="0" width="15"/>
    <col collapsed="false" customWidth="true" hidden="false" outlineLevel="0" max="17" min="17" style="0" width="16.34"/>
    <col collapsed="false" customWidth="true" hidden="false" outlineLevel="0" max="18" min="18" style="0" width="11"/>
    <col collapsed="false" customWidth="true" hidden="false" outlineLevel="0" max="19" min="19" style="0" width="15"/>
    <col collapsed="false" customWidth="true" hidden="false" outlineLevel="0" max="20" min="20" style="0" width="16.34"/>
    <col collapsed="false" customWidth="true" hidden="true" outlineLevel="0" max="54" min="33" style="0" width="9.34"/>
  </cols>
  <sheetData>
    <row r="2" customFormat="false" ht="36.95" hidden="false" customHeight="true" outlineLevel="0" collapsed="false">
      <c r="L2" s="95" t="s">
        <v>4</v>
      </c>
      <c r="AI2" s="3" t="s">
        <v>78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I3" s="3" t="s">
        <v>70</v>
      </c>
    </row>
    <row r="4" customFormat="false" ht="24.95" hidden="false" customHeight="true" outlineLevel="0" collapsed="false">
      <c r="B4" s="6"/>
      <c r="D4" s="7" t="s">
        <v>79</v>
      </c>
      <c r="L4" s="6"/>
      <c r="AI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11</v>
      </c>
      <c r="L6" s="6"/>
    </row>
    <row r="7" customFormat="false" ht="16.5" hidden="false" customHeight="true" outlineLevel="0" collapsed="false">
      <c r="B7" s="6"/>
      <c r="E7" s="96" t="str">
        <f aca="false">'Rekapitulácia stavby'!K6</f>
        <v>Exteriérová učebňa – trieda Spojenej školy Jána Vojtaššáka, Žilina - Vlčince</v>
      </c>
      <c r="F7" s="96"/>
      <c r="G7" s="96"/>
      <c r="H7" s="96"/>
      <c r="L7" s="6"/>
    </row>
    <row r="8" s="18" customFormat="true" ht="12" hidden="false" customHeight="true" outlineLevel="0" collapsed="false">
      <c r="B8" s="19"/>
      <c r="D8" s="13" t="s">
        <v>80</v>
      </c>
      <c r="L8" s="19"/>
    </row>
    <row r="9" s="18" customFormat="true" ht="16.5" hidden="false" customHeight="true" outlineLevel="0" collapsed="false">
      <c r="B9" s="19"/>
      <c r="E9" s="97" t="s">
        <v>81</v>
      </c>
      <c r="F9" s="97"/>
      <c r="G9" s="97"/>
      <c r="H9" s="97"/>
      <c r="L9" s="19"/>
    </row>
    <row r="10" s="18" customFormat="true" ht="11.25" hidden="false" customHeight="false" outlineLevel="0" collapsed="false">
      <c r="B10" s="19"/>
      <c r="L10" s="19"/>
    </row>
    <row r="11" s="18" customFormat="true" ht="12" hidden="false" customHeight="true" outlineLevel="0" collapsed="false">
      <c r="B11" s="19"/>
      <c r="D11" s="13" t="s">
        <v>13</v>
      </c>
      <c r="F11" s="14"/>
      <c r="I11" s="13" t="s">
        <v>14</v>
      </c>
      <c r="J11" s="14"/>
      <c r="L11" s="19"/>
    </row>
    <row r="12" s="18" customFormat="true" ht="12" hidden="false" customHeight="true" outlineLevel="0" collapsed="false">
      <c r="B12" s="19"/>
      <c r="D12" s="13" t="s">
        <v>15</v>
      </c>
      <c r="F12" s="14" t="s">
        <v>16</v>
      </c>
      <c r="I12" s="13" t="s">
        <v>17</v>
      </c>
      <c r="J12" s="98" t="n">
        <f aca="false">'Rekapitulácia stavby'!AN8</f>
        <v>46140</v>
      </c>
      <c r="L12" s="19"/>
    </row>
    <row r="13" s="18" customFormat="true" ht="10.9" hidden="false" customHeight="true" outlineLevel="0" collapsed="false">
      <c r="B13" s="19"/>
      <c r="L13" s="19"/>
    </row>
    <row r="14" s="18" customFormat="true" ht="12" hidden="false" customHeight="true" outlineLevel="0" collapsed="false">
      <c r="B14" s="19"/>
      <c r="D14" s="13" t="s">
        <v>18</v>
      </c>
      <c r="I14" s="13" t="s">
        <v>19</v>
      </c>
      <c r="J14" s="14" t="n">
        <v>55634737</v>
      </c>
      <c r="L14" s="19"/>
    </row>
    <row r="15" s="18" customFormat="true" ht="18" hidden="false" customHeight="true" outlineLevel="0" collapsed="false">
      <c r="B15" s="19"/>
      <c r="E15" s="14" t="s">
        <v>20</v>
      </c>
      <c r="I15" s="13" t="s">
        <v>21</v>
      </c>
      <c r="J15" s="14"/>
      <c r="L15" s="19"/>
    </row>
    <row r="16" s="18" customFormat="true" ht="6.95" hidden="false" customHeight="true" outlineLevel="0" collapsed="false">
      <c r="B16" s="19"/>
      <c r="L16" s="19"/>
    </row>
    <row r="17" s="18" customFormat="true" ht="12" hidden="false" customHeight="true" outlineLevel="0" collapsed="false">
      <c r="B17" s="19"/>
      <c r="D17" s="13" t="s">
        <v>22</v>
      </c>
      <c r="I17" s="13" t="s">
        <v>19</v>
      </c>
      <c r="J17" s="14"/>
      <c r="L17" s="19"/>
    </row>
    <row r="18" s="18" customFormat="true" ht="18" hidden="false" customHeight="true" outlineLevel="0" collapsed="false">
      <c r="B18" s="19"/>
      <c r="E18" s="14"/>
      <c r="I18" s="13" t="s">
        <v>21</v>
      </c>
      <c r="J18" s="14"/>
      <c r="L18" s="19"/>
    </row>
    <row r="19" s="18" customFormat="true" ht="6.95" hidden="false" customHeight="true" outlineLevel="0" collapsed="false">
      <c r="B19" s="19"/>
      <c r="L19" s="19"/>
    </row>
    <row r="20" s="18" customFormat="true" ht="12" hidden="false" customHeight="true" outlineLevel="0" collapsed="false">
      <c r="B20" s="19"/>
      <c r="D20" s="13" t="s">
        <v>24</v>
      </c>
      <c r="I20" s="13" t="s">
        <v>19</v>
      </c>
      <c r="J20" s="14"/>
      <c r="L20" s="19"/>
    </row>
    <row r="21" s="18" customFormat="true" ht="18" hidden="false" customHeight="true" outlineLevel="0" collapsed="false">
      <c r="B21" s="19"/>
      <c r="E21" s="14" t="s">
        <v>25</v>
      </c>
      <c r="I21" s="13" t="s">
        <v>21</v>
      </c>
      <c r="J21" s="14"/>
      <c r="L21" s="19"/>
    </row>
    <row r="22" s="18" customFormat="true" ht="6.95" hidden="false" customHeight="true" outlineLevel="0" collapsed="false">
      <c r="B22" s="19"/>
      <c r="L22" s="19"/>
    </row>
    <row r="23" s="18" customFormat="true" ht="12" hidden="false" customHeight="true" outlineLevel="0" collapsed="false">
      <c r="B23" s="19"/>
      <c r="D23" s="13" t="s">
        <v>27</v>
      </c>
      <c r="I23" s="13" t="s">
        <v>19</v>
      </c>
      <c r="J23" s="14"/>
      <c r="L23" s="19"/>
    </row>
    <row r="24" s="18" customFormat="true" ht="18" hidden="false" customHeight="true" outlineLevel="0" collapsed="false">
      <c r="B24" s="19"/>
      <c r="E24" s="14"/>
      <c r="I24" s="13" t="s">
        <v>21</v>
      </c>
      <c r="J24" s="14"/>
      <c r="L24" s="19"/>
    </row>
    <row r="25" s="18" customFormat="true" ht="6.95" hidden="false" customHeight="true" outlineLevel="0" collapsed="false">
      <c r="B25" s="19"/>
      <c r="L25" s="19"/>
    </row>
    <row r="26" s="18" customFormat="true" ht="12" hidden="false" customHeight="true" outlineLevel="0" collapsed="false">
      <c r="B26" s="19"/>
      <c r="D26" s="13" t="s">
        <v>28</v>
      </c>
      <c r="L26" s="19"/>
    </row>
    <row r="27" s="99" customFormat="true" ht="16.5" hidden="false" customHeight="true" outlineLevel="0" collapsed="false">
      <c r="B27" s="100"/>
      <c r="E27" s="16"/>
      <c r="F27" s="16"/>
      <c r="G27" s="16"/>
      <c r="H27" s="16"/>
      <c r="L27" s="100"/>
    </row>
    <row r="28" s="18" customFormat="true" ht="6.95" hidden="false" customHeight="true" outlineLevel="0" collapsed="false">
      <c r="B28" s="19"/>
      <c r="L28" s="19"/>
    </row>
    <row r="29" s="18" customFormat="true" ht="6.95" hidden="false" customHeight="true" outlineLevel="0" collapsed="false">
      <c r="B29" s="19"/>
      <c r="D29" s="56"/>
      <c r="E29" s="56"/>
      <c r="F29" s="56"/>
      <c r="G29" s="56"/>
      <c r="H29" s="56"/>
      <c r="I29" s="56"/>
      <c r="J29" s="56"/>
      <c r="K29" s="56"/>
      <c r="L29" s="19"/>
    </row>
    <row r="30" s="18" customFormat="true" ht="25.35" hidden="false" customHeight="true" outlineLevel="0" collapsed="false">
      <c r="B30" s="19"/>
      <c r="D30" s="101" t="s">
        <v>30</v>
      </c>
      <c r="J30" s="102" t="n">
        <f aca="false">ROUND(J136, 2)</f>
        <v>0</v>
      </c>
      <c r="L30" s="19"/>
    </row>
    <row r="31" s="18" customFormat="true" ht="6.95" hidden="false" customHeight="true" outlineLevel="0" collapsed="false">
      <c r="B31" s="19"/>
      <c r="D31" s="56"/>
      <c r="E31" s="56"/>
      <c r="F31" s="56"/>
      <c r="G31" s="56"/>
      <c r="H31" s="56"/>
      <c r="I31" s="56"/>
      <c r="J31" s="56"/>
      <c r="K31" s="56"/>
      <c r="L31" s="19"/>
    </row>
    <row r="32" s="18" customFormat="true" ht="14.45" hidden="false" customHeight="true" outlineLevel="0" collapsed="false">
      <c r="B32" s="19"/>
      <c r="F32" s="103" t="s">
        <v>32</v>
      </c>
      <c r="I32" s="103" t="s">
        <v>31</v>
      </c>
      <c r="J32" s="103" t="s">
        <v>33</v>
      </c>
      <c r="L32" s="19"/>
    </row>
    <row r="33" s="18" customFormat="true" ht="14.45" hidden="false" customHeight="true" outlineLevel="0" collapsed="false">
      <c r="B33" s="19"/>
      <c r="D33" s="104" t="s">
        <v>34</v>
      </c>
      <c r="E33" s="26" t="s">
        <v>35</v>
      </c>
      <c r="F33" s="105" t="e">
        <f aca="false">ROUND((SUM(AT136:AT240)),  2)</f>
        <v>#REF!</v>
      </c>
      <c r="G33" s="106"/>
      <c r="H33" s="106"/>
      <c r="I33" s="107" t="n">
        <v>0.23</v>
      </c>
      <c r="J33" s="105" t="e">
        <f aca="false">ROUND(((SUM(AT136:AT240))*I33),  2)</f>
        <v>#REF!</v>
      </c>
      <c r="L33" s="19"/>
    </row>
    <row r="34" s="18" customFormat="true" ht="14.45" hidden="false" customHeight="true" outlineLevel="0" collapsed="false">
      <c r="B34" s="19"/>
      <c r="E34" s="26" t="s">
        <v>36</v>
      </c>
      <c r="F34" s="108" t="n">
        <f aca="false">J30</f>
        <v>0</v>
      </c>
      <c r="I34" s="109" t="n">
        <v>0.23</v>
      </c>
      <c r="J34" s="108" t="n">
        <f aca="false">F34*I34</f>
        <v>0</v>
      </c>
      <c r="L34" s="19"/>
    </row>
    <row r="35" s="18" customFormat="true" ht="14.45" hidden="true" customHeight="true" outlineLevel="0" collapsed="false">
      <c r="B35" s="19"/>
      <c r="E35" s="13" t="s">
        <v>37</v>
      </c>
      <c r="F35" s="108" t="e">
        <f aca="false">ROUND((SUM(AV136:AV240)),  2)</f>
        <v>#REF!</v>
      </c>
      <c r="I35" s="109" t="n">
        <v>0.23</v>
      </c>
      <c r="J35" s="108" t="n">
        <f aca="false">0</f>
        <v>0</v>
      </c>
      <c r="L35" s="19"/>
    </row>
    <row r="36" s="18" customFormat="true" ht="14.45" hidden="true" customHeight="true" outlineLevel="0" collapsed="false">
      <c r="B36" s="19"/>
      <c r="E36" s="13" t="s">
        <v>38</v>
      </c>
      <c r="F36" s="108" t="e">
        <f aca="false">ROUND((SUM(AW136:AW240)),  2)</f>
        <v>#REF!</v>
      </c>
      <c r="I36" s="109" t="n">
        <v>0.23</v>
      </c>
      <c r="J36" s="108" t="n">
        <f aca="false">0</f>
        <v>0</v>
      </c>
      <c r="L36" s="19"/>
    </row>
    <row r="37" s="18" customFormat="true" ht="14.45" hidden="true" customHeight="true" outlineLevel="0" collapsed="false">
      <c r="B37" s="19"/>
      <c r="E37" s="26" t="s">
        <v>39</v>
      </c>
      <c r="F37" s="105" t="e">
        <f aca="false">ROUND((SUM(AX136:AX240)),  2)</f>
        <v>#REF!</v>
      </c>
      <c r="G37" s="106"/>
      <c r="H37" s="106"/>
      <c r="I37" s="107" t="n">
        <v>0</v>
      </c>
      <c r="J37" s="105" t="n">
        <f aca="false">0</f>
        <v>0</v>
      </c>
      <c r="L37" s="19"/>
    </row>
    <row r="38" s="18" customFormat="true" ht="6.95" hidden="false" customHeight="true" outlineLevel="0" collapsed="false">
      <c r="B38" s="19"/>
      <c r="L38" s="19"/>
    </row>
    <row r="39" s="18" customFormat="true" ht="25.35" hidden="false" customHeight="true" outlineLevel="0" collapsed="false">
      <c r="B39" s="19"/>
      <c r="C39" s="110"/>
      <c r="D39" s="111" t="s">
        <v>40</v>
      </c>
      <c r="E39" s="60"/>
      <c r="F39" s="60"/>
      <c r="G39" s="112" t="s">
        <v>41</v>
      </c>
      <c r="H39" s="113" t="s">
        <v>42</v>
      </c>
      <c r="I39" s="60"/>
      <c r="J39" s="114" t="n">
        <f aca="false">J30+J34</f>
        <v>0</v>
      </c>
      <c r="K39" s="115"/>
      <c r="L39" s="19"/>
    </row>
    <row r="40" s="18" customFormat="true" ht="14.45" hidden="false" customHeight="true" outlineLevel="0" collapsed="false">
      <c r="B40" s="19"/>
      <c r="L40" s="19"/>
    </row>
    <row r="41" customFormat="false" ht="14.45" hidden="false" customHeight="true" outlineLevel="0" collapsed="false">
      <c r="B41" s="6"/>
      <c r="L41" s="6"/>
    </row>
    <row r="42" customFormat="false" ht="14.45" hidden="false" customHeight="true" outlineLevel="0" collapsed="false">
      <c r="B42" s="6"/>
      <c r="L42" s="6"/>
    </row>
    <row r="43" customFormat="false" ht="14.45" hidden="false" customHeight="true" outlineLevel="0" collapsed="false">
      <c r="B43" s="6"/>
      <c r="L43" s="6"/>
    </row>
    <row r="44" customFormat="false" ht="14.45" hidden="false" customHeight="true" outlineLevel="0" collapsed="false">
      <c r="B44" s="6"/>
      <c r="L44" s="6"/>
    </row>
    <row r="45" customFormat="false" ht="14.45" hidden="false" customHeight="true" outlineLevel="0" collapsed="false">
      <c r="B45" s="6"/>
      <c r="L45" s="6"/>
    </row>
    <row r="46" customFormat="false" ht="14.45" hidden="fals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18" customFormat="true" ht="14.45" hidden="false" customHeight="true" outlineLevel="0" collapsed="false">
      <c r="B50" s="19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19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1.25" hidden="false" customHeight="false" outlineLevel="0" collapsed="false">
      <c r="B60" s="6"/>
      <c r="L60" s="6"/>
    </row>
    <row r="61" s="18" customFormat="true" ht="12.75" hidden="false" customHeight="false" outlineLevel="0" collapsed="false">
      <c r="B61" s="19"/>
      <c r="D61" s="41" t="s">
        <v>45</v>
      </c>
      <c r="E61" s="21"/>
      <c r="F61" s="116" t="s">
        <v>46</v>
      </c>
      <c r="G61" s="41" t="s">
        <v>45</v>
      </c>
      <c r="H61" s="21"/>
      <c r="I61" s="21"/>
      <c r="J61" s="117" t="s">
        <v>46</v>
      </c>
      <c r="K61" s="21"/>
      <c r="L61" s="19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18" customFormat="true" ht="12.75" hidden="false" customHeight="false" outlineLevel="0" collapsed="false">
      <c r="B65" s="19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19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18" customFormat="true" ht="12.75" hidden="false" customHeight="false" outlineLevel="0" collapsed="false">
      <c r="B76" s="19"/>
      <c r="D76" s="41" t="s">
        <v>45</v>
      </c>
      <c r="E76" s="21"/>
      <c r="F76" s="116" t="s">
        <v>46</v>
      </c>
      <c r="G76" s="41" t="s">
        <v>45</v>
      </c>
      <c r="H76" s="21"/>
      <c r="I76" s="21"/>
      <c r="J76" s="117" t="s">
        <v>46</v>
      </c>
      <c r="K76" s="21"/>
      <c r="L76" s="19"/>
    </row>
    <row r="77" s="18" customFormat="true" ht="14.45" hidden="false" customHeight="true" outlineLevel="0" collapsed="false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9"/>
    </row>
    <row r="81" s="18" customFormat="true" ht="6.95" hidden="false" customHeight="true" outlineLevel="0" collapsed="false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19"/>
    </row>
    <row r="82" s="18" customFormat="true" ht="24.95" hidden="false" customHeight="true" outlineLevel="0" collapsed="false">
      <c r="B82" s="19"/>
      <c r="C82" s="7" t="s">
        <v>82</v>
      </c>
      <c r="L82" s="19"/>
    </row>
    <row r="83" s="18" customFormat="true" ht="6.95" hidden="false" customHeight="true" outlineLevel="0" collapsed="false">
      <c r="B83" s="19"/>
      <c r="L83" s="19"/>
    </row>
    <row r="84" s="18" customFormat="true" ht="12" hidden="false" customHeight="true" outlineLevel="0" collapsed="false">
      <c r="B84" s="19"/>
      <c r="C84" s="13" t="s">
        <v>11</v>
      </c>
      <c r="L84" s="19"/>
    </row>
    <row r="85" s="18" customFormat="true" ht="16.5" hidden="false" customHeight="true" outlineLevel="0" collapsed="false">
      <c r="B85" s="19"/>
      <c r="E85" s="96" t="str">
        <f aca="false">E7</f>
        <v>Exteriérová učebňa – trieda Spojenej školy Jána Vojtaššáka, Žilina - Vlčince</v>
      </c>
      <c r="F85" s="96"/>
      <c r="G85" s="96"/>
      <c r="H85" s="96"/>
      <c r="L85" s="19"/>
    </row>
    <row r="86" s="18" customFormat="true" ht="12" hidden="false" customHeight="true" outlineLevel="0" collapsed="false">
      <c r="B86" s="19"/>
      <c r="C86" s="13" t="s">
        <v>80</v>
      </c>
      <c r="L86" s="19"/>
    </row>
    <row r="87" s="18" customFormat="true" ht="16.5" hidden="false" customHeight="true" outlineLevel="0" collapsed="false">
      <c r="B87" s="19"/>
      <c r="E87" s="97" t="str">
        <f aca="false">E9</f>
        <v>1 – Exteriérová trieda</v>
      </c>
      <c r="F87" s="97"/>
      <c r="G87" s="97"/>
      <c r="H87" s="97"/>
      <c r="L87" s="19"/>
    </row>
    <row r="88" s="18" customFormat="true" ht="6.95" hidden="false" customHeight="true" outlineLevel="0" collapsed="false">
      <c r="B88" s="19"/>
      <c r="L88" s="19"/>
    </row>
    <row r="89" s="18" customFormat="true" ht="12" hidden="false" customHeight="true" outlineLevel="0" collapsed="false">
      <c r="B89" s="19"/>
      <c r="C89" s="13" t="s">
        <v>15</v>
      </c>
      <c r="F89" s="14" t="str">
        <f aca="false">F12</f>
        <v>Žilina</v>
      </c>
      <c r="I89" s="13" t="s">
        <v>17</v>
      </c>
      <c r="J89" s="98" t="n">
        <f aca="false">IF(J12="","",J12)</f>
        <v>46140</v>
      </c>
      <c r="L89" s="19"/>
    </row>
    <row r="90" s="18" customFormat="true" ht="6.95" hidden="false" customHeight="true" outlineLevel="0" collapsed="false">
      <c r="B90" s="19"/>
      <c r="L90" s="19"/>
    </row>
    <row r="91" s="18" customFormat="true" ht="25.7" hidden="false" customHeight="true" outlineLevel="0" collapsed="false">
      <c r="B91" s="19"/>
      <c r="C91" s="13" t="s">
        <v>18</v>
      </c>
      <c r="F91" s="14" t="str">
        <f aca="false">E15</f>
        <v>Spojená škola Jána Vojtaššaka 13, 010 08 Žilina</v>
      </c>
      <c r="I91" s="13" t="s">
        <v>24</v>
      </c>
      <c r="J91" s="118" t="str">
        <f aca="false">E21</f>
        <v>Ing. Ivana Majčinová - PROJEKTIM</v>
      </c>
      <c r="L91" s="19"/>
    </row>
    <row r="92" s="18" customFormat="true" ht="15.2" hidden="false" customHeight="true" outlineLevel="0" collapsed="false">
      <c r="B92" s="19"/>
      <c r="C92" s="13" t="s">
        <v>22</v>
      </c>
      <c r="F92" s="14" t="str">
        <f aca="false">IF(E18="","",E18)</f>
        <v/>
      </c>
      <c r="I92" s="13" t="s">
        <v>27</v>
      </c>
      <c r="J92" s="118"/>
      <c r="L92" s="19"/>
    </row>
    <row r="93" s="18" customFormat="true" ht="10.35" hidden="false" customHeight="true" outlineLevel="0" collapsed="false">
      <c r="B93" s="19"/>
      <c r="L93" s="19"/>
    </row>
    <row r="94" s="18" customFormat="true" ht="29.25" hidden="false" customHeight="true" outlineLevel="0" collapsed="false">
      <c r="B94" s="19"/>
      <c r="C94" s="119" t="s">
        <v>83</v>
      </c>
      <c r="D94" s="110"/>
      <c r="E94" s="110"/>
      <c r="F94" s="110"/>
      <c r="G94" s="110"/>
      <c r="H94" s="110"/>
      <c r="I94" s="110"/>
      <c r="J94" s="120" t="s">
        <v>84</v>
      </c>
      <c r="K94" s="110"/>
      <c r="L94" s="19"/>
    </row>
    <row r="95" s="18" customFormat="true" ht="10.35" hidden="false" customHeight="true" outlineLevel="0" collapsed="false">
      <c r="B95" s="19"/>
      <c r="L95" s="19"/>
    </row>
    <row r="96" s="18" customFormat="true" ht="22.9" hidden="false" customHeight="true" outlineLevel="0" collapsed="false">
      <c r="B96" s="19"/>
      <c r="C96" s="121" t="s">
        <v>85</v>
      </c>
      <c r="J96" s="102" t="n">
        <f aca="false">J136</f>
        <v>0</v>
      </c>
      <c r="L96" s="19"/>
      <c r="AJ96" s="3" t="s">
        <v>86</v>
      </c>
    </row>
    <row r="97" s="122" customFormat="true" ht="24.95" hidden="false" customHeight="true" outlineLevel="0" collapsed="false">
      <c r="B97" s="123"/>
      <c r="D97" s="124" t="s">
        <v>87</v>
      </c>
      <c r="E97" s="125"/>
      <c r="F97" s="125"/>
      <c r="G97" s="125"/>
      <c r="H97" s="125"/>
      <c r="I97" s="125"/>
      <c r="J97" s="126" t="n">
        <f aca="false">J137</f>
        <v>0</v>
      </c>
      <c r="L97" s="123"/>
    </row>
    <row r="98" s="127" customFormat="true" ht="19.9" hidden="false" customHeight="true" outlineLevel="0" collapsed="false">
      <c r="B98" s="128"/>
      <c r="D98" s="129" t="s">
        <v>88</v>
      </c>
      <c r="E98" s="130"/>
      <c r="F98" s="130"/>
      <c r="G98" s="130"/>
      <c r="H98" s="130"/>
      <c r="I98" s="130"/>
      <c r="J98" s="131" t="n">
        <f aca="false">J138</f>
        <v>0</v>
      </c>
      <c r="L98" s="128"/>
    </row>
    <row r="99" s="127" customFormat="true" ht="19.9" hidden="false" customHeight="true" outlineLevel="0" collapsed="false">
      <c r="B99" s="128"/>
      <c r="D99" s="129" t="s">
        <v>89</v>
      </c>
      <c r="E99" s="130"/>
      <c r="F99" s="130"/>
      <c r="G99" s="130"/>
      <c r="H99" s="130"/>
      <c r="I99" s="130"/>
      <c r="J99" s="131" t="n">
        <f aca="false">J153</f>
        <v>0</v>
      </c>
      <c r="L99" s="128"/>
    </row>
    <row r="100" s="127" customFormat="true" ht="19.9" hidden="false" customHeight="true" outlineLevel="0" collapsed="false">
      <c r="B100" s="128"/>
      <c r="D100" s="129" t="s">
        <v>90</v>
      </c>
      <c r="E100" s="130"/>
      <c r="F100" s="130"/>
      <c r="G100" s="130"/>
      <c r="H100" s="130"/>
      <c r="I100" s="130"/>
      <c r="J100" s="131" t="n">
        <f aca="false">J158</f>
        <v>0</v>
      </c>
      <c r="L100" s="128"/>
    </row>
    <row r="101" s="127" customFormat="true" ht="19.9" hidden="false" customHeight="true" outlineLevel="0" collapsed="false">
      <c r="B101" s="128"/>
      <c r="D101" s="129" t="s">
        <v>91</v>
      </c>
      <c r="E101" s="130"/>
      <c r="F101" s="130"/>
      <c r="G101" s="130"/>
      <c r="H101" s="130"/>
      <c r="I101" s="130"/>
      <c r="J101" s="131" t="n">
        <f aca="false">J163</f>
        <v>0</v>
      </c>
      <c r="L101" s="128"/>
    </row>
    <row r="102" s="127" customFormat="true" ht="19.9" hidden="false" customHeight="true" outlineLevel="0" collapsed="false">
      <c r="B102" s="128"/>
      <c r="D102" s="129" t="s">
        <v>92</v>
      </c>
      <c r="E102" s="130"/>
      <c r="F102" s="130"/>
      <c r="G102" s="130"/>
      <c r="H102" s="130"/>
      <c r="I102" s="130"/>
      <c r="J102" s="131" t="n">
        <f aca="false">J169</f>
        <v>0</v>
      </c>
      <c r="L102" s="128"/>
    </row>
    <row r="103" s="127" customFormat="true" ht="19.9" hidden="false" customHeight="true" outlineLevel="0" collapsed="false">
      <c r="B103" s="128"/>
      <c r="D103" s="129" t="s">
        <v>93</v>
      </c>
      <c r="E103" s="130"/>
      <c r="F103" s="130"/>
      <c r="G103" s="130"/>
      <c r="H103" s="130"/>
      <c r="I103" s="130"/>
      <c r="J103" s="131" t="n">
        <f aca="false">J173</f>
        <v>0</v>
      </c>
      <c r="L103" s="128"/>
    </row>
    <row r="104" s="122" customFormat="true" ht="24.95" hidden="false" customHeight="true" outlineLevel="0" collapsed="false">
      <c r="B104" s="123"/>
      <c r="D104" s="124" t="s">
        <v>94</v>
      </c>
      <c r="E104" s="125"/>
      <c r="F104" s="125"/>
      <c r="G104" s="125"/>
      <c r="H104" s="125"/>
      <c r="I104" s="125"/>
      <c r="J104" s="126" t="n">
        <f aca="false">J175</f>
        <v>0</v>
      </c>
      <c r="L104" s="123"/>
    </row>
    <row r="105" s="127" customFormat="true" ht="19.9" hidden="false" customHeight="true" outlineLevel="0" collapsed="false">
      <c r="B105" s="128"/>
      <c r="D105" s="129" t="s">
        <v>95</v>
      </c>
      <c r="E105" s="130"/>
      <c r="F105" s="130"/>
      <c r="G105" s="130"/>
      <c r="H105" s="130"/>
      <c r="I105" s="130"/>
      <c r="J105" s="131" t="n">
        <f aca="false">J176</f>
        <v>0</v>
      </c>
      <c r="L105" s="128"/>
    </row>
    <row r="106" s="127" customFormat="true" ht="19.9" hidden="false" customHeight="true" outlineLevel="0" collapsed="false">
      <c r="B106" s="128"/>
      <c r="D106" s="129" t="s">
        <v>96</v>
      </c>
      <c r="E106" s="130"/>
      <c r="F106" s="130"/>
      <c r="G106" s="130"/>
      <c r="H106" s="130"/>
      <c r="I106" s="130"/>
      <c r="J106" s="131" t="n">
        <f aca="false">J185</f>
        <v>0</v>
      </c>
      <c r="L106" s="128"/>
    </row>
    <row r="107" s="127" customFormat="true" ht="19.9" hidden="false" customHeight="true" outlineLevel="0" collapsed="false">
      <c r="B107" s="128"/>
      <c r="D107" s="129" t="s">
        <v>97</v>
      </c>
      <c r="E107" s="130"/>
      <c r="F107" s="130"/>
      <c r="G107" s="130"/>
      <c r="H107" s="130"/>
      <c r="I107" s="130"/>
      <c r="J107" s="131" t="n">
        <f aca="false">J198</f>
        <v>0</v>
      </c>
      <c r="L107" s="128"/>
    </row>
    <row r="108" s="127" customFormat="true" ht="19.9" hidden="false" customHeight="true" outlineLevel="0" collapsed="false">
      <c r="B108" s="128"/>
      <c r="D108" s="129" t="s">
        <v>98</v>
      </c>
      <c r="E108" s="130"/>
      <c r="F108" s="130"/>
      <c r="G108" s="130"/>
      <c r="H108" s="130"/>
      <c r="I108" s="130"/>
      <c r="J108" s="131" t="n">
        <f aca="false">J202</f>
        <v>0</v>
      </c>
      <c r="L108" s="128"/>
    </row>
    <row r="109" s="127" customFormat="true" ht="19.9" hidden="false" customHeight="true" outlineLevel="0" collapsed="false">
      <c r="B109" s="128"/>
      <c r="D109" s="129" t="s">
        <v>99</v>
      </c>
      <c r="E109" s="130"/>
      <c r="F109" s="130"/>
      <c r="G109" s="130"/>
      <c r="H109" s="130"/>
      <c r="I109" s="130"/>
      <c r="J109" s="131" t="n">
        <f aca="false">J215</f>
        <v>0</v>
      </c>
      <c r="L109" s="128"/>
    </row>
    <row r="110" s="127" customFormat="true" ht="19.9" hidden="false" customHeight="true" outlineLevel="0" collapsed="false">
      <c r="B110" s="128"/>
      <c r="D110" s="129" t="s">
        <v>100</v>
      </c>
      <c r="E110" s="130"/>
      <c r="F110" s="130"/>
      <c r="G110" s="130"/>
      <c r="H110" s="130"/>
      <c r="I110" s="130"/>
      <c r="J110" s="131" t="n">
        <f aca="false">J222</f>
        <v>0</v>
      </c>
      <c r="L110" s="128"/>
    </row>
    <row r="111" s="127" customFormat="true" ht="19.9" hidden="false" customHeight="true" outlineLevel="0" collapsed="false">
      <c r="B111" s="128"/>
      <c r="D111" s="129" t="s">
        <v>101</v>
      </c>
      <c r="E111" s="130"/>
      <c r="F111" s="130"/>
      <c r="G111" s="130"/>
      <c r="H111" s="130"/>
      <c r="I111" s="130"/>
      <c r="J111" s="131" t="n">
        <f aca="false">J226</f>
        <v>0</v>
      </c>
      <c r="L111" s="128"/>
    </row>
    <row r="112" s="127" customFormat="true" ht="19.9" hidden="false" customHeight="true" outlineLevel="0" collapsed="false">
      <c r="B112" s="128"/>
      <c r="D112" s="129" t="s">
        <v>102</v>
      </c>
      <c r="E112" s="130"/>
      <c r="F112" s="130"/>
      <c r="G112" s="130"/>
      <c r="H112" s="130"/>
      <c r="I112" s="130"/>
      <c r="J112" s="131" t="n">
        <f aca="false">J234</f>
        <v>0</v>
      </c>
      <c r="L112" s="128"/>
    </row>
    <row r="113" s="122" customFormat="true" ht="24.95" hidden="false" customHeight="true" outlineLevel="0" collapsed="false">
      <c r="B113" s="123"/>
      <c r="D113" s="124" t="s">
        <v>103</v>
      </c>
      <c r="E113" s="125"/>
      <c r="F113" s="125"/>
      <c r="G113" s="125"/>
      <c r="H113" s="125"/>
      <c r="I113" s="125"/>
      <c r="J113" s="126" t="n">
        <f aca="false">J237</f>
        <v>0</v>
      </c>
      <c r="L113" s="123"/>
    </row>
    <row r="114" s="127" customFormat="true" ht="19.9" hidden="false" customHeight="true" outlineLevel="0" collapsed="false">
      <c r="B114" s="128"/>
      <c r="D114" s="129" t="s">
        <v>104</v>
      </c>
      <c r="E114" s="130"/>
      <c r="F114" s="130"/>
      <c r="G114" s="130"/>
      <c r="H114" s="130"/>
      <c r="I114" s="130"/>
      <c r="J114" s="131" t="n">
        <f aca="false">J238</f>
        <v>0</v>
      </c>
      <c r="L114" s="128"/>
    </row>
    <row r="115" s="127" customFormat="true" ht="19.9" hidden="false" customHeight="true" outlineLevel="0" collapsed="false">
      <c r="B115" s="128"/>
      <c r="D115" s="129" t="s">
        <v>105</v>
      </c>
      <c r="E115" s="130"/>
      <c r="F115" s="130"/>
      <c r="G115" s="130"/>
      <c r="H115" s="130"/>
      <c r="I115" s="130"/>
      <c r="J115" s="131" t="n">
        <f aca="false">J242</f>
        <v>0</v>
      </c>
      <c r="L115" s="128"/>
    </row>
    <row r="116" s="127" customFormat="true" ht="19.9" hidden="false" customHeight="true" outlineLevel="0" collapsed="false">
      <c r="B116" s="128"/>
      <c r="D116" s="129" t="s">
        <v>106</v>
      </c>
      <c r="E116" s="130"/>
      <c r="F116" s="130"/>
      <c r="G116" s="130"/>
      <c r="H116" s="130"/>
      <c r="I116" s="130"/>
      <c r="J116" s="131" t="n">
        <f aca="false">J244</f>
        <v>0</v>
      </c>
      <c r="L116" s="128"/>
    </row>
    <row r="117" s="18" customFormat="true" ht="21.75" hidden="false" customHeight="true" outlineLevel="0" collapsed="false">
      <c r="B117" s="19"/>
      <c r="L117" s="19"/>
    </row>
    <row r="118" s="18" customFormat="true" ht="6.95" hidden="false" customHeight="true" outlineLevel="0" collapsed="false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9"/>
    </row>
    <row r="122" s="18" customFormat="true" ht="6.95" hidden="false" customHeight="true" outlineLevel="0" collapsed="false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19"/>
    </row>
    <row r="123" s="18" customFormat="true" ht="24.95" hidden="false" customHeight="true" outlineLevel="0" collapsed="false">
      <c r="B123" s="19"/>
      <c r="C123" s="7" t="s">
        <v>107</v>
      </c>
      <c r="L123" s="19"/>
    </row>
    <row r="124" s="18" customFormat="true" ht="6.95" hidden="false" customHeight="true" outlineLevel="0" collapsed="false">
      <c r="B124" s="19"/>
      <c r="L124" s="19"/>
    </row>
    <row r="125" s="18" customFormat="true" ht="12" hidden="false" customHeight="true" outlineLevel="0" collapsed="false">
      <c r="B125" s="19"/>
      <c r="C125" s="13" t="s">
        <v>11</v>
      </c>
      <c r="L125" s="19"/>
    </row>
    <row r="126" s="18" customFormat="true" ht="16.5" hidden="false" customHeight="true" outlineLevel="0" collapsed="false">
      <c r="B126" s="19"/>
      <c r="E126" s="96" t="str">
        <f aca="false">E7</f>
        <v>Exteriérová učebňa – trieda Spojenej školy Jána Vojtaššáka, Žilina - Vlčince</v>
      </c>
      <c r="F126" s="96"/>
      <c r="G126" s="96"/>
      <c r="H126" s="96"/>
      <c r="L126" s="19"/>
    </row>
    <row r="127" s="18" customFormat="true" ht="12" hidden="false" customHeight="true" outlineLevel="0" collapsed="false">
      <c r="B127" s="19"/>
      <c r="C127" s="13" t="s">
        <v>80</v>
      </c>
      <c r="L127" s="19"/>
    </row>
    <row r="128" s="18" customFormat="true" ht="16.5" hidden="false" customHeight="true" outlineLevel="0" collapsed="false">
      <c r="B128" s="19"/>
      <c r="E128" s="97" t="str">
        <f aca="false">E9</f>
        <v>1 – Exteriérová trieda</v>
      </c>
      <c r="F128" s="97"/>
      <c r="G128" s="97"/>
      <c r="H128" s="97"/>
      <c r="L128" s="19"/>
    </row>
    <row r="129" s="18" customFormat="true" ht="6.95" hidden="false" customHeight="true" outlineLevel="0" collapsed="false">
      <c r="B129" s="19"/>
      <c r="L129" s="19"/>
    </row>
    <row r="130" s="18" customFormat="true" ht="12" hidden="false" customHeight="true" outlineLevel="0" collapsed="false">
      <c r="B130" s="19"/>
      <c r="C130" s="13" t="s">
        <v>15</v>
      </c>
      <c r="F130" s="14" t="str">
        <f aca="false">F12</f>
        <v>Žilina</v>
      </c>
      <c r="I130" s="13" t="s">
        <v>17</v>
      </c>
      <c r="J130" s="98" t="n">
        <f aca="false">IF(J12="","",J12)</f>
        <v>46140</v>
      </c>
      <c r="L130" s="19"/>
    </row>
    <row r="131" s="18" customFormat="true" ht="6.95" hidden="false" customHeight="true" outlineLevel="0" collapsed="false">
      <c r="B131" s="19"/>
      <c r="L131" s="19"/>
    </row>
    <row r="132" s="18" customFormat="true" ht="25.7" hidden="false" customHeight="true" outlineLevel="0" collapsed="false">
      <c r="B132" s="19"/>
      <c r="C132" s="13" t="s">
        <v>18</v>
      </c>
      <c r="F132" s="14" t="str">
        <f aca="false">E15</f>
        <v>Spojená škola Jána Vojtaššaka 13, 010 08 Žilina</v>
      </c>
      <c r="I132" s="13" t="s">
        <v>24</v>
      </c>
      <c r="J132" s="118" t="str">
        <f aca="false">E21</f>
        <v>Ing. Ivana Majčinová - PROJEKTIM</v>
      </c>
      <c r="L132" s="19"/>
    </row>
    <row r="133" s="18" customFormat="true" ht="15.2" hidden="false" customHeight="true" outlineLevel="0" collapsed="false">
      <c r="B133" s="19"/>
      <c r="C133" s="13" t="s">
        <v>22</v>
      </c>
      <c r="F133" s="14" t="str">
        <f aca="false">IF(E18="","",E18)</f>
        <v/>
      </c>
      <c r="I133" s="13" t="s">
        <v>27</v>
      </c>
      <c r="J133" s="118"/>
      <c r="L133" s="19"/>
    </row>
    <row r="134" s="18" customFormat="true" ht="10.35" hidden="false" customHeight="true" outlineLevel="0" collapsed="false">
      <c r="B134" s="19"/>
      <c r="L134" s="19"/>
    </row>
    <row r="135" s="132" customFormat="true" ht="29.25" hidden="false" customHeight="true" outlineLevel="0" collapsed="false">
      <c r="B135" s="133"/>
      <c r="C135" s="134" t="s">
        <v>108</v>
      </c>
      <c r="D135" s="135" t="s">
        <v>55</v>
      </c>
      <c r="E135" s="135" t="s">
        <v>51</v>
      </c>
      <c r="F135" s="135" t="s">
        <v>52</v>
      </c>
      <c r="G135" s="135" t="s">
        <v>109</v>
      </c>
      <c r="H135" s="135" t="s">
        <v>110</v>
      </c>
      <c r="I135" s="135" t="s">
        <v>111</v>
      </c>
      <c r="J135" s="136" t="s">
        <v>84</v>
      </c>
      <c r="K135" s="137" t="s">
        <v>112</v>
      </c>
      <c r="L135" s="133"/>
    </row>
    <row r="136" s="18" customFormat="true" ht="22.9" hidden="false" customHeight="true" outlineLevel="0" collapsed="false">
      <c r="B136" s="19"/>
      <c r="C136" s="71" t="s">
        <v>85</v>
      </c>
      <c r="J136" s="138" t="n">
        <f aca="false">J137+J175+J237</f>
        <v>0</v>
      </c>
      <c r="L136" s="19"/>
      <c r="AI136" s="3" t="s">
        <v>69</v>
      </c>
      <c r="AJ136" s="3" t="s">
        <v>86</v>
      </c>
      <c r="AZ136" s="139" t="n">
        <f aca="false">AZ137+AZ175+AZ237</f>
        <v>0</v>
      </c>
    </row>
    <row r="137" s="140" customFormat="true" ht="25.9" hidden="false" customHeight="true" outlineLevel="0" collapsed="false">
      <c r="B137" s="141"/>
      <c r="D137" s="142" t="s">
        <v>69</v>
      </c>
      <c r="E137" s="143" t="s">
        <v>113</v>
      </c>
      <c r="F137" s="143" t="s">
        <v>114</v>
      </c>
      <c r="J137" s="144" t="n">
        <f aca="false">J138+J153+J158+J163+J169+J173</f>
        <v>0</v>
      </c>
      <c r="L137" s="141"/>
      <c r="AG137" s="142" t="s">
        <v>77</v>
      </c>
      <c r="AI137" s="145" t="s">
        <v>69</v>
      </c>
      <c r="AJ137" s="145" t="s">
        <v>70</v>
      </c>
      <c r="AN137" s="142" t="s">
        <v>115</v>
      </c>
      <c r="AZ137" s="146" t="n">
        <f aca="false">AZ138+AZ153+AZ158+AZ163+AZ173</f>
        <v>0</v>
      </c>
    </row>
    <row r="138" s="140" customFormat="true" ht="22.9" hidden="false" customHeight="true" outlineLevel="0" collapsed="false">
      <c r="B138" s="141"/>
      <c r="D138" s="142" t="s">
        <v>69</v>
      </c>
      <c r="E138" s="147" t="s">
        <v>77</v>
      </c>
      <c r="F138" s="147" t="s">
        <v>116</v>
      </c>
      <c r="J138" s="148" t="n">
        <f aca="false">SUM(J139:J152)</f>
        <v>0</v>
      </c>
      <c r="L138" s="141"/>
      <c r="AG138" s="142" t="s">
        <v>77</v>
      </c>
      <c r="AI138" s="145" t="s">
        <v>69</v>
      </c>
      <c r="AJ138" s="145" t="s">
        <v>77</v>
      </c>
      <c r="AN138" s="142" t="s">
        <v>115</v>
      </c>
      <c r="AZ138" s="146" t="n">
        <f aca="false">SUM(AZ139:AZ152)</f>
        <v>0</v>
      </c>
    </row>
    <row r="139" s="18" customFormat="true" ht="24" hidden="false" customHeight="false" outlineLevel="0" collapsed="false">
      <c r="B139" s="149"/>
      <c r="C139" s="150" t="n">
        <v>1</v>
      </c>
      <c r="D139" s="150" t="s">
        <v>117</v>
      </c>
      <c r="E139" s="151" t="s">
        <v>118</v>
      </c>
      <c r="F139" s="152" t="s">
        <v>119</v>
      </c>
      <c r="G139" s="153" t="s">
        <v>120</v>
      </c>
      <c r="H139" s="154" t="n">
        <v>13.5</v>
      </c>
      <c r="I139" s="155"/>
      <c r="J139" s="155" t="n">
        <f aca="false">ROUND(I139*H139,2)</f>
        <v>0</v>
      </c>
      <c r="K139" s="156"/>
      <c r="L139" s="19"/>
      <c r="AG139" s="157" t="s">
        <v>121</v>
      </c>
      <c r="AI139" s="157" t="s">
        <v>117</v>
      </c>
      <c r="AJ139" s="157" t="s">
        <v>122</v>
      </c>
      <c r="AN139" s="3" t="s">
        <v>115</v>
      </c>
      <c r="AT139" s="158" t="e">
        <f aca="false">IF(#REF!="základná",J139,0)</f>
        <v>#REF!</v>
      </c>
      <c r="AU139" s="158" t="e">
        <f aca="false">IF(#REF!="znížená",J139,0)</f>
        <v>#REF!</v>
      </c>
      <c r="AV139" s="158" t="e">
        <f aca="false">IF(#REF!="zákl. prenesená",J139,0)</f>
        <v>#REF!</v>
      </c>
      <c r="AW139" s="158" t="e">
        <f aca="false">IF(#REF!="zníž. prenesená",J139,0)</f>
        <v>#REF!</v>
      </c>
      <c r="AX139" s="158" t="e">
        <f aca="false">IF(#REF!="nulová",J139,0)</f>
        <v>#REF!</v>
      </c>
      <c r="AY139" s="3" t="s">
        <v>122</v>
      </c>
      <c r="AZ139" s="158" t="n">
        <f aca="false">ROUND(I139*H139,2)</f>
        <v>0</v>
      </c>
      <c r="BA139" s="3" t="s">
        <v>121</v>
      </c>
      <c r="BB139" s="157" t="s">
        <v>123</v>
      </c>
    </row>
    <row r="140" s="18" customFormat="true" ht="12" hidden="false" customHeight="false" outlineLevel="0" collapsed="false">
      <c r="B140" s="149"/>
      <c r="C140" s="150" t="n">
        <v>2</v>
      </c>
      <c r="D140" s="150" t="s">
        <v>117</v>
      </c>
      <c r="E140" s="151" t="s">
        <v>124</v>
      </c>
      <c r="F140" s="152" t="s">
        <v>125</v>
      </c>
      <c r="G140" s="153" t="s">
        <v>120</v>
      </c>
      <c r="H140" s="154" t="n">
        <v>8.5</v>
      </c>
      <c r="I140" s="155"/>
      <c r="J140" s="155" t="n">
        <f aca="false">ROUND(I140*H140,2)</f>
        <v>0</v>
      </c>
      <c r="K140" s="156"/>
      <c r="L140" s="19"/>
      <c r="AG140" s="157" t="s">
        <v>121</v>
      </c>
      <c r="AI140" s="157" t="s">
        <v>117</v>
      </c>
      <c r="AJ140" s="157" t="s">
        <v>122</v>
      </c>
      <c r="AN140" s="3" t="s">
        <v>115</v>
      </c>
      <c r="AT140" s="158" t="e">
        <f aca="false">IF(#REF!="základná",J140,0)</f>
        <v>#REF!</v>
      </c>
      <c r="AU140" s="158" t="e">
        <f aca="false">IF(#REF!="znížená",J140,0)</f>
        <v>#REF!</v>
      </c>
      <c r="AV140" s="158" t="e">
        <f aca="false">IF(#REF!="zákl. prenesená",J140,0)</f>
        <v>#REF!</v>
      </c>
      <c r="AW140" s="158" t="e">
        <f aca="false">IF(#REF!="zníž. prenesená",J140,0)</f>
        <v>#REF!</v>
      </c>
      <c r="AX140" s="158" t="e">
        <f aca="false">IF(#REF!="nulová",J140,0)</f>
        <v>#REF!</v>
      </c>
      <c r="AY140" s="3" t="s">
        <v>122</v>
      </c>
      <c r="AZ140" s="158" t="n">
        <f aca="false">ROUND(I140*H140,2)</f>
        <v>0</v>
      </c>
      <c r="BA140" s="3" t="s">
        <v>121</v>
      </c>
      <c r="BB140" s="157" t="s">
        <v>126</v>
      </c>
    </row>
    <row r="141" s="18" customFormat="true" ht="12" hidden="false" customHeight="false" outlineLevel="0" collapsed="false">
      <c r="B141" s="149"/>
      <c r="C141" s="150" t="n">
        <v>3</v>
      </c>
      <c r="D141" s="150"/>
      <c r="E141" s="151" t="s">
        <v>127</v>
      </c>
      <c r="F141" s="152" t="s">
        <v>128</v>
      </c>
      <c r="G141" s="153" t="s">
        <v>120</v>
      </c>
      <c r="H141" s="154" t="n">
        <v>18</v>
      </c>
      <c r="I141" s="155"/>
      <c r="J141" s="155" t="n">
        <f aca="false">ROUND(I141*H141,2)</f>
        <v>0</v>
      </c>
      <c r="K141" s="156"/>
      <c r="L141" s="19"/>
      <c r="AG141" s="157"/>
      <c r="AI141" s="157"/>
      <c r="AJ141" s="157"/>
      <c r="AN141" s="3"/>
      <c r="AT141" s="158"/>
      <c r="AU141" s="158"/>
      <c r="AV141" s="158"/>
      <c r="AW141" s="158"/>
      <c r="AX141" s="158"/>
      <c r="AY141" s="3"/>
      <c r="AZ141" s="158"/>
      <c r="BA141" s="3"/>
      <c r="BB141" s="157"/>
    </row>
    <row r="142" s="18" customFormat="true" ht="24" hidden="false" customHeight="false" outlineLevel="0" collapsed="false">
      <c r="B142" s="149"/>
      <c r="C142" s="150" t="n">
        <v>4</v>
      </c>
      <c r="D142" s="150"/>
      <c r="E142" s="151" t="s">
        <v>129</v>
      </c>
      <c r="F142" s="152" t="s">
        <v>130</v>
      </c>
      <c r="G142" s="153" t="s">
        <v>120</v>
      </c>
      <c r="H142" s="154" t="n">
        <v>5</v>
      </c>
      <c r="I142" s="155"/>
      <c r="J142" s="155" t="n">
        <f aca="false">ROUND(I142*H142,2)</f>
        <v>0</v>
      </c>
      <c r="K142" s="156"/>
      <c r="L142" s="19"/>
      <c r="AG142" s="157"/>
      <c r="AI142" s="157"/>
      <c r="AJ142" s="157"/>
      <c r="AN142" s="3"/>
      <c r="AT142" s="158"/>
      <c r="AU142" s="158"/>
      <c r="AV142" s="158"/>
      <c r="AW142" s="158"/>
      <c r="AX142" s="158"/>
      <c r="AY142" s="3"/>
      <c r="AZ142" s="158"/>
      <c r="BA142" s="3"/>
      <c r="BB142" s="157"/>
    </row>
    <row r="143" s="18" customFormat="true" ht="24" hidden="false" customHeight="false" outlineLevel="0" collapsed="false">
      <c r="B143" s="149"/>
      <c r="C143" s="150" t="n">
        <v>5</v>
      </c>
      <c r="D143" s="150"/>
      <c r="E143" s="151" t="s">
        <v>131</v>
      </c>
      <c r="F143" s="152" t="s">
        <v>132</v>
      </c>
      <c r="G143" s="153" t="s">
        <v>133</v>
      </c>
      <c r="H143" s="154" t="n">
        <v>25</v>
      </c>
      <c r="I143" s="155"/>
      <c r="J143" s="155" t="n">
        <f aca="false">ROUND(I143*H143,2)</f>
        <v>0</v>
      </c>
      <c r="K143" s="156"/>
      <c r="L143" s="19"/>
      <c r="AG143" s="157"/>
      <c r="AI143" s="157"/>
      <c r="AJ143" s="157"/>
      <c r="AN143" s="3"/>
      <c r="AT143" s="158"/>
      <c r="AU143" s="158"/>
      <c r="AV143" s="158"/>
      <c r="AW143" s="158"/>
      <c r="AX143" s="158"/>
      <c r="AY143" s="3"/>
      <c r="AZ143" s="158"/>
      <c r="BA143" s="3"/>
      <c r="BB143" s="157"/>
    </row>
    <row r="144" s="18" customFormat="true" ht="12" hidden="false" customHeight="false" outlineLevel="0" collapsed="false">
      <c r="B144" s="149"/>
      <c r="C144" s="150" t="n">
        <v>6</v>
      </c>
      <c r="D144" s="150"/>
      <c r="E144" s="151" t="s">
        <v>134</v>
      </c>
      <c r="F144" s="152" t="s">
        <v>135</v>
      </c>
      <c r="G144" s="153" t="s">
        <v>133</v>
      </c>
      <c r="H144" s="154" t="n">
        <v>25</v>
      </c>
      <c r="I144" s="155"/>
      <c r="J144" s="155" t="n">
        <f aca="false">ROUND(I144*H144,2)</f>
        <v>0</v>
      </c>
      <c r="K144" s="156"/>
      <c r="L144" s="19"/>
      <c r="AG144" s="157"/>
      <c r="AI144" s="157"/>
      <c r="AJ144" s="157"/>
      <c r="AN144" s="3"/>
      <c r="AT144" s="158"/>
      <c r="AU144" s="158"/>
      <c r="AV144" s="158"/>
      <c r="AW144" s="158"/>
      <c r="AX144" s="158"/>
      <c r="AY144" s="3"/>
      <c r="AZ144" s="158"/>
      <c r="BA144" s="3"/>
      <c r="BB144" s="157"/>
    </row>
    <row r="145" s="18" customFormat="true" ht="12" hidden="false" customHeight="false" outlineLevel="0" collapsed="false">
      <c r="B145" s="149"/>
      <c r="C145" s="159" t="n">
        <v>7</v>
      </c>
      <c r="D145" s="159"/>
      <c r="E145" s="160" t="s">
        <v>136</v>
      </c>
      <c r="F145" s="161" t="s">
        <v>137</v>
      </c>
      <c r="G145" s="162" t="s">
        <v>138</v>
      </c>
      <c r="H145" s="163" t="n">
        <v>2.5</v>
      </c>
      <c r="I145" s="164"/>
      <c r="J145" s="155" t="n">
        <f aca="false">ROUND(I145*H145,2)</f>
        <v>0</v>
      </c>
      <c r="K145" s="165"/>
      <c r="L145" s="166"/>
      <c r="AG145" s="157"/>
      <c r="AI145" s="157"/>
      <c r="AJ145" s="157"/>
      <c r="AN145" s="3"/>
      <c r="AT145" s="158"/>
      <c r="AU145" s="158"/>
      <c r="AV145" s="158"/>
      <c r="AW145" s="158"/>
      <c r="AX145" s="158"/>
      <c r="AY145" s="3"/>
      <c r="AZ145" s="158"/>
      <c r="BA145" s="3"/>
      <c r="BB145" s="157"/>
    </row>
    <row r="146" s="18" customFormat="true" ht="12" hidden="false" customHeight="false" outlineLevel="0" collapsed="false">
      <c r="B146" s="149"/>
      <c r="C146" s="150" t="n">
        <v>8</v>
      </c>
      <c r="D146" s="150"/>
      <c r="E146" s="151" t="s">
        <v>139</v>
      </c>
      <c r="F146" s="152" t="s">
        <v>140</v>
      </c>
      <c r="G146" s="153" t="s">
        <v>133</v>
      </c>
      <c r="H146" s="154" t="n">
        <v>3</v>
      </c>
      <c r="I146" s="155"/>
      <c r="J146" s="155" t="n">
        <f aca="false">ROUND(I146*H146,2)</f>
        <v>0</v>
      </c>
      <c r="K146" s="156"/>
      <c r="L146" s="19"/>
      <c r="AG146" s="157"/>
      <c r="AI146" s="157"/>
      <c r="AJ146" s="157"/>
      <c r="AN146" s="3"/>
      <c r="AT146" s="158"/>
      <c r="AU146" s="158"/>
      <c r="AV146" s="158"/>
      <c r="AW146" s="158"/>
      <c r="AX146" s="158"/>
      <c r="AY146" s="3"/>
      <c r="AZ146" s="158"/>
      <c r="BA146" s="3"/>
      <c r="BB146" s="157"/>
    </row>
    <row r="147" s="18" customFormat="true" ht="24" hidden="false" customHeight="false" outlineLevel="0" collapsed="false">
      <c r="B147" s="149"/>
      <c r="C147" s="150" t="n">
        <v>9</v>
      </c>
      <c r="D147" s="150"/>
      <c r="E147" s="151" t="s">
        <v>141</v>
      </c>
      <c r="F147" s="152" t="s">
        <v>142</v>
      </c>
      <c r="G147" s="153" t="s">
        <v>143</v>
      </c>
      <c r="H147" s="154" t="n">
        <v>2</v>
      </c>
      <c r="I147" s="155"/>
      <c r="J147" s="155" t="n">
        <f aca="false">ROUND(I147*H147,2)</f>
        <v>0</v>
      </c>
      <c r="K147" s="156"/>
      <c r="L147" s="19"/>
      <c r="AG147" s="157"/>
      <c r="AI147" s="157"/>
      <c r="AJ147" s="157"/>
      <c r="AN147" s="3"/>
      <c r="AT147" s="158"/>
      <c r="AU147" s="158"/>
      <c r="AV147" s="158"/>
      <c r="AW147" s="158"/>
      <c r="AX147" s="158"/>
      <c r="AY147" s="3"/>
      <c r="AZ147" s="158"/>
      <c r="BA147" s="3"/>
      <c r="BB147" s="157"/>
    </row>
    <row r="148" s="18" customFormat="true" ht="24.2" hidden="false" customHeight="true" outlineLevel="0" collapsed="false">
      <c r="B148" s="149"/>
      <c r="C148" s="150" t="n">
        <v>10</v>
      </c>
      <c r="D148" s="150" t="s">
        <v>117</v>
      </c>
      <c r="E148" s="151" t="s">
        <v>144</v>
      </c>
      <c r="F148" s="152" t="s">
        <v>145</v>
      </c>
      <c r="G148" s="153" t="s">
        <v>120</v>
      </c>
      <c r="H148" s="154" t="n">
        <v>26.5</v>
      </c>
      <c r="I148" s="155"/>
      <c r="J148" s="155" t="n">
        <f aca="false">ROUND(I148*H148,2)</f>
        <v>0</v>
      </c>
      <c r="K148" s="156"/>
      <c r="L148" s="19"/>
      <c r="AG148" s="157" t="s">
        <v>121</v>
      </c>
      <c r="AI148" s="157" t="s">
        <v>117</v>
      </c>
      <c r="AJ148" s="157" t="s">
        <v>122</v>
      </c>
      <c r="AN148" s="3" t="s">
        <v>115</v>
      </c>
      <c r="AT148" s="158" t="e">
        <f aca="false">IF(#REF!="základná",J148,0)</f>
        <v>#REF!</v>
      </c>
      <c r="AU148" s="158" t="e">
        <f aca="false">IF(#REF!="znížená",J148,0)</f>
        <v>#REF!</v>
      </c>
      <c r="AV148" s="158" t="e">
        <f aca="false">IF(#REF!="zákl. prenesená",J148,0)</f>
        <v>#REF!</v>
      </c>
      <c r="AW148" s="158" t="e">
        <f aca="false">IF(#REF!="zníž. prenesená",J148,0)</f>
        <v>#REF!</v>
      </c>
      <c r="AX148" s="158" t="e">
        <f aca="false">IF(#REF!="nulová",J148,0)</f>
        <v>#REF!</v>
      </c>
      <c r="AY148" s="3" t="s">
        <v>122</v>
      </c>
      <c r="AZ148" s="158" t="n">
        <f aca="false">ROUND(I148*H148,2)</f>
        <v>0</v>
      </c>
      <c r="BA148" s="3" t="s">
        <v>121</v>
      </c>
      <c r="BB148" s="157" t="s">
        <v>146</v>
      </c>
    </row>
    <row r="149" s="18" customFormat="true" ht="24" hidden="false" customHeight="false" outlineLevel="0" collapsed="false">
      <c r="B149" s="149"/>
      <c r="C149" s="150" t="n">
        <v>11</v>
      </c>
      <c r="D149" s="150"/>
      <c r="E149" s="151" t="s">
        <v>147</v>
      </c>
      <c r="F149" s="152" t="s">
        <v>148</v>
      </c>
      <c r="G149" s="153" t="s">
        <v>120</v>
      </c>
      <c r="H149" s="154" t="n">
        <v>26.5</v>
      </c>
      <c r="I149" s="155"/>
      <c r="J149" s="155" t="n">
        <f aca="false">ROUND(I149*H149,2)</f>
        <v>0</v>
      </c>
      <c r="K149" s="156"/>
      <c r="L149" s="19"/>
      <c r="AG149" s="157"/>
      <c r="AI149" s="157"/>
      <c r="AJ149" s="157"/>
      <c r="AN149" s="3"/>
      <c r="AT149" s="158"/>
      <c r="AU149" s="158"/>
      <c r="AV149" s="158"/>
      <c r="AW149" s="158"/>
      <c r="AX149" s="158"/>
      <c r="AY149" s="3"/>
      <c r="AZ149" s="158"/>
      <c r="BA149" s="3"/>
      <c r="BB149" s="157"/>
    </row>
    <row r="150" s="18" customFormat="true" ht="24" hidden="false" customHeight="false" outlineLevel="0" collapsed="false">
      <c r="B150" s="149"/>
      <c r="C150" s="150" t="n">
        <v>12</v>
      </c>
      <c r="D150" s="150"/>
      <c r="E150" s="151" t="s">
        <v>149</v>
      </c>
      <c r="F150" s="152" t="s">
        <v>150</v>
      </c>
      <c r="G150" s="153" t="s">
        <v>151</v>
      </c>
      <c r="H150" s="154" t="n">
        <v>40</v>
      </c>
      <c r="I150" s="155"/>
      <c r="J150" s="155" t="n">
        <f aca="false">ROUND(I150*H150,2)</f>
        <v>0</v>
      </c>
      <c r="K150" s="156"/>
      <c r="L150" s="19"/>
      <c r="AG150" s="157"/>
      <c r="AI150" s="157"/>
      <c r="AJ150" s="157"/>
      <c r="AN150" s="3"/>
      <c r="AT150" s="158"/>
      <c r="AU150" s="158"/>
      <c r="AV150" s="158"/>
      <c r="AW150" s="158"/>
      <c r="AX150" s="158"/>
      <c r="AY150" s="3"/>
      <c r="AZ150" s="158"/>
      <c r="BA150" s="3"/>
      <c r="BB150" s="157"/>
    </row>
    <row r="151" s="18" customFormat="true" ht="16.5" hidden="false" customHeight="true" outlineLevel="0" collapsed="false">
      <c r="B151" s="149"/>
      <c r="C151" s="159" t="n">
        <v>13</v>
      </c>
      <c r="D151" s="159" t="s">
        <v>152</v>
      </c>
      <c r="E151" s="160" t="s">
        <v>153</v>
      </c>
      <c r="F151" s="161" t="s">
        <v>154</v>
      </c>
      <c r="G151" s="162" t="s">
        <v>133</v>
      </c>
      <c r="H151" s="163" t="n">
        <v>19.8</v>
      </c>
      <c r="I151" s="164"/>
      <c r="J151" s="164" t="n">
        <f aca="false">ROUND(I151*H151,2)</f>
        <v>0</v>
      </c>
      <c r="K151" s="165"/>
      <c r="L151" s="166"/>
      <c r="AG151" s="157" t="s">
        <v>155</v>
      </c>
      <c r="AI151" s="157" t="s">
        <v>152</v>
      </c>
      <c r="AJ151" s="157" t="s">
        <v>122</v>
      </c>
      <c r="AN151" s="3" t="s">
        <v>115</v>
      </c>
      <c r="AT151" s="158" t="e">
        <f aca="false">IF(#REF!="základná",J151,0)</f>
        <v>#REF!</v>
      </c>
      <c r="AU151" s="158" t="e">
        <f aca="false">IF(#REF!="znížená",J151,0)</f>
        <v>#REF!</v>
      </c>
      <c r="AV151" s="158" t="e">
        <f aca="false">IF(#REF!="zákl. prenesená",J151,0)</f>
        <v>#REF!</v>
      </c>
      <c r="AW151" s="158" t="e">
        <f aca="false">IF(#REF!="zníž. prenesená",J151,0)</f>
        <v>#REF!</v>
      </c>
      <c r="AX151" s="158" t="e">
        <f aca="false">IF(#REF!="nulová",J151,0)</f>
        <v>#REF!</v>
      </c>
      <c r="AY151" s="3" t="s">
        <v>122</v>
      </c>
      <c r="AZ151" s="158" t="n">
        <f aca="false">ROUND(I151*H151,2)</f>
        <v>0</v>
      </c>
      <c r="BA151" s="3" t="s">
        <v>121</v>
      </c>
      <c r="BB151" s="157" t="s">
        <v>156</v>
      </c>
    </row>
    <row r="152" s="18" customFormat="true" ht="24.2" hidden="false" customHeight="true" outlineLevel="0" collapsed="false">
      <c r="B152" s="149"/>
      <c r="C152" s="159" t="n">
        <v>14</v>
      </c>
      <c r="D152" s="159" t="s">
        <v>152</v>
      </c>
      <c r="E152" s="160" t="s">
        <v>157</v>
      </c>
      <c r="F152" s="161" t="s">
        <v>158</v>
      </c>
      <c r="G152" s="162" t="s">
        <v>120</v>
      </c>
      <c r="H152" s="163" t="n">
        <v>2</v>
      </c>
      <c r="I152" s="164"/>
      <c r="J152" s="164" t="n">
        <f aca="false">ROUND(I152*H152,2)</f>
        <v>0</v>
      </c>
      <c r="K152" s="165"/>
      <c r="L152" s="166"/>
      <c r="AG152" s="157" t="s">
        <v>159</v>
      </c>
      <c r="AI152" s="157" t="s">
        <v>152</v>
      </c>
      <c r="AJ152" s="157" t="s">
        <v>122</v>
      </c>
      <c r="AN152" s="3" t="s">
        <v>115</v>
      </c>
      <c r="AT152" s="158" t="e">
        <f aca="false">IF(#REF!="základná",J152,0)</f>
        <v>#REF!</v>
      </c>
      <c r="AU152" s="158" t="e">
        <f aca="false">IF(#REF!="znížená",J152,0)</f>
        <v>#REF!</v>
      </c>
      <c r="AV152" s="158" t="e">
        <f aca="false">IF(#REF!="zákl. prenesená",J152,0)</f>
        <v>#REF!</v>
      </c>
      <c r="AW152" s="158" t="e">
        <f aca="false">IF(#REF!="zníž. prenesená",J152,0)</f>
        <v>#REF!</v>
      </c>
      <c r="AX152" s="158" t="e">
        <f aca="false">IF(#REF!="nulová",J152,0)</f>
        <v>#REF!</v>
      </c>
      <c r="AY152" s="3" t="s">
        <v>122</v>
      </c>
      <c r="AZ152" s="158" t="n">
        <f aca="false">ROUND(I152*H152,2)</f>
        <v>0</v>
      </c>
      <c r="BA152" s="3" t="s">
        <v>160</v>
      </c>
      <c r="BB152" s="157" t="s">
        <v>161</v>
      </c>
    </row>
    <row r="153" s="140" customFormat="true" ht="22.9" hidden="false" customHeight="true" outlineLevel="0" collapsed="false">
      <c r="B153" s="141"/>
      <c r="D153" s="142" t="s">
        <v>69</v>
      </c>
      <c r="E153" s="147" t="s">
        <v>122</v>
      </c>
      <c r="F153" s="147" t="s">
        <v>162</v>
      </c>
      <c r="J153" s="148" t="n">
        <f aca="false">SUM(J154:J157)</f>
        <v>0</v>
      </c>
      <c r="L153" s="141"/>
      <c r="M153" s="18"/>
      <c r="AG153" s="142" t="s">
        <v>77</v>
      </c>
      <c r="AI153" s="145" t="s">
        <v>69</v>
      </c>
      <c r="AJ153" s="145" t="s">
        <v>77</v>
      </c>
      <c r="AN153" s="142" t="s">
        <v>115</v>
      </c>
      <c r="AZ153" s="146" t="n">
        <f aca="false">SUM(AZ154:AZ157)</f>
        <v>0</v>
      </c>
    </row>
    <row r="154" s="18" customFormat="true" ht="12" hidden="false" customHeight="false" outlineLevel="0" collapsed="false">
      <c r="B154" s="149"/>
      <c r="C154" s="150" t="n">
        <v>15</v>
      </c>
      <c r="D154" s="150"/>
      <c r="E154" s="151" t="s">
        <v>163</v>
      </c>
      <c r="F154" s="152" t="s">
        <v>164</v>
      </c>
      <c r="G154" s="153" t="s">
        <v>133</v>
      </c>
      <c r="H154" s="154" t="n">
        <v>21.8</v>
      </c>
      <c r="I154" s="155"/>
      <c r="J154" s="155" t="n">
        <f aca="false">ROUND(I154*H154,2)</f>
        <v>0</v>
      </c>
      <c r="K154" s="156"/>
      <c r="L154" s="19"/>
      <c r="AG154" s="157"/>
      <c r="AI154" s="157"/>
      <c r="AJ154" s="157"/>
      <c r="AN154" s="3"/>
      <c r="AT154" s="158"/>
      <c r="AU154" s="158"/>
      <c r="AV154" s="158"/>
      <c r="AW154" s="158"/>
      <c r="AX154" s="158"/>
      <c r="AY154" s="3"/>
      <c r="AZ154" s="158"/>
      <c r="BA154" s="3"/>
      <c r="BB154" s="157"/>
    </row>
    <row r="155" s="18" customFormat="true" ht="12" hidden="false" customHeight="false" outlineLevel="0" collapsed="false">
      <c r="B155" s="149"/>
      <c r="C155" s="150" t="n">
        <v>16</v>
      </c>
      <c r="D155" s="150"/>
      <c r="E155" s="151" t="s">
        <v>165</v>
      </c>
      <c r="F155" s="152" t="s">
        <v>166</v>
      </c>
      <c r="G155" s="153" t="s">
        <v>133</v>
      </c>
      <c r="H155" s="154" t="n">
        <v>21.8</v>
      </c>
      <c r="I155" s="155"/>
      <c r="J155" s="155" t="n">
        <f aca="false">ROUND(I155*H155,2)</f>
        <v>0</v>
      </c>
      <c r="K155" s="156"/>
      <c r="L155" s="19"/>
      <c r="AG155" s="157"/>
      <c r="AI155" s="157"/>
      <c r="AJ155" s="157"/>
      <c r="AN155" s="3"/>
      <c r="AT155" s="158"/>
      <c r="AU155" s="158"/>
      <c r="AV155" s="158"/>
      <c r="AW155" s="158"/>
      <c r="AX155" s="158"/>
      <c r="AY155" s="3"/>
      <c r="AZ155" s="158"/>
      <c r="BA155" s="3"/>
      <c r="BB155" s="157"/>
    </row>
    <row r="156" s="18" customFormat="true" ht="16.5" hidden="false" customHeight="true" outlineLevel="0" collapsed="false">
      <c r="B156" s="149"/>
      <c r="C156" s="150" t="n">
        <v>17</v>
      </c>
      <c r="D156" s="150" t="s">
        <v>117</v>
      </c>
      <c r="E156" s="151" t="s">
        <v>167</v>
      </c>
      <c r="F156" s="152" t="s">
        <v>168</v>
      </c>
      <c r="G156" s="153" t="s">
        <v>120</v>
      </c>
      <c r="H156" s="154" t="n">
        <v>9.8</v>
      </c>
      <c r="I156" s="155"/>
      <c r="J156" s="155" t="n">
        <f aca="false">ROUND(I156*H156,2)</f>
        <v>0</v>
      </c>
      <c r="K156" s="156"/>
      <c r="L156" s="19"/>
      <c r="AG156" s="157" t="s">
        <v>121</v>
      </c>
      <c r="AI156" s="157" t="s">
        <v>117</v>
      </c>
      <c r="AJ156" s="157" t="s">
        <v>122</v>
      </c>
      <c r="AN156" s="3" t="s">
        <v>115</v>
      </c>
      <c r="AT156" s="158" t="e">
        <f aca="false">IF(#REF!="základná",J156,0)</f>
        <v>#REF!</v>
      </c>
      <c r="AU156" s="158" t="e">
        <f aca="false">IF(#REF!="znížená",J156,0)</f>
        <v>#REF!</v>
      </c>
      <c r="AV156" s="158" t="e">
        <f aca="false">IF(#REF!="zákl. prenesená",J156,0)</f>
        <v>#REF!</v>
      </c>
      <c r="AW156" s="158" t="e">
        <f aca="false">IF(#REF!="zníž. prenesená",J156,0)</f>
        <v>#REF!</v>
      </c>
      <c r="AX156" s="158" t="e">
        <f aca="false">IF(#REF!="nulová",J156,0)</f>
        <v>#REF!</v>
      </c>
      <c r="AY156" s="3" t="s">
        <v>122</v>
      </c>
      <c r="AZ156" s="158" t="n">
        <f aca="false">ROUND(I156*H156,2)</f>
        <v>0</v>
      </c>
      <c r="BA156" s="3" t="s">
        <v>121</v>
      </c>
      <c r="BB156" s="157" t="s">
        <v>169</v>
      </c>
    </row>
    <row r="157" s="18" customFormat="true" ht="27" hidden="false" customHeight="true" outlineLevel="0" collapsed="false">
      <c r="B157" s="149"/>
      <c r="C157" s="150" t="n">
        <v>18</v>
      </c>
      <c r="D157" s="150" t="s">
        <v>117</v>
      </c>
      <c r="E157" s="151" t="s">
        <v>170</v>
      </c>
      <c r="F157" s="152" t="s">
        <v>171</v>
      </c>
      <c r="G157" s="153" t="s">
        <v>151</v>
      </c>
      <c r="H157" s="154" t="n">
        <v>0.3</v>
      </c>
      <c r="I157" s="155"/>
      <c r="J157" s="155" t="n">
        <f aca="false">ROUND(I157*H157,2)</f>
        <v>0</v>
      </c>
      <c r="K157" s="156"/>
      <c r="L157" s="19"/>
      <c r="AG157" s="157" t="s">
        <v>121</v>
      </c>
      <c r="AI157" s="157" t="s">
        <v>117</v>
      </c>
      <c r="AJ157" s="157" t="s">
        <v>122</v>
      </c>
      <c r="AN157" s="3" t="s">
        <v>115</v>
      </c>
      <c r="AT157" s="158" t="e">
        <f aca="false">IF(#REF!="základná",J157,0)</f>
        <v>#REF!</v>
      </c>
      <c r="AU157" s="158" t="e">
        <f aca="false">IF(#REF!="znížená",J157,0)</f>
        <v>#REF!</v>
      </c>
      <c r="AV157" s="158" t="e">
        <f aca="false">IF(#REF!="zákl. prenesená",J157,0)</f>
        <v>#REF!</v>
      </c>
      <c r="AW157" s="158" t="e">
        <f aca="false">IF(#REF!="zníž. prenesená",J157,0)</f>
        <v>#REF!</v>
      </c>
      <c r="AX157" s="158" t="e">
        <f aca="false">IF(#REF!="nulová",J157,0)</f>
        <v>#REF!</v>
      </c>
      <c r="AY157" s="3" t="s">
        <v>122</v>
      </c>
      <c r="AZ157" s="158" t="n">
        <f aca="false">ROUND(I157*H157,2)</f>
        <v>0</v>
      </c>
      <c r="BA157" s="3" t="s">
        <v>121</v>
      </c>
      <c r="BB157" s="157" t="s">
        <v>172</v>
      </c>
    </row>
    <row r="158" s="140" customFormat="true" ht="22.9" hidden="false" customHeight="true" outlineLevel="0" collapsed="false">
      <c r="B158" s="141"/>
      <c r="D158" s="142" t="s">
        <v>69</v>
      </c>
      <c r="E158" s="147" t="s">
        <v>173</v>
      </c>
      <c r="F158" s="147" t="s">
        <v>174</v>
      </c>
      <c r="J158" s="148" t="n">
        <f aca="false">SUM(J159:J162)</f>
        <v>0</v>
      </c>
      <c r="L158" s="141"/>
      <c r="M158" s="18"/>
      <c r="AG158" s="142" t="s">
        <v>77</v>
      </c>
      <c r="AI158" s="145" t="s">
        <v>69</v>
      </c>
      <c r="AJ158" s="145" t="s">
        <v>77</v>
      </c>
      <c r="AN158" s="142" t="s">
        <v>115</v>
      </c>
      <c r="AZ158" s="146" t="n">
        <f aca="false">SUM(AZ159:AZ162)</f>
        <v>0</v>
      </c>
    </row>
    <row r="159" s="18" customFormat="true" ht="24.2" hidden="false" customHeight="true" outlineLevel="0" collapsed="false">
      <c r="B159" s="149"/>
      <c r="C159" s="150" t="n">
        <v>19</v>
      </c>
      <c r="D159" s="150" t="s">
        <v>117</v>
      </c>
      <c r="E159" s="151" t="s">
        <v>175</v>
      </c>
      <c r="F159" s="152" t="s">
        <v>176</v>
      </c>
      <c r="G159" s="153" t="s">
        <v>133</v>
      </c>
      <c r="H159" s="154" t="n">
        <v>56.5</v>
      </c>
      <c r="I159" s="155"/>
      <c r="J159" s="155" t="n">
        <f aca="false">ROUND(I159*H159,2)</f>
        <v>0</v>
      </c>
      <c r="K159" s="156"/>
      <c r="L159" s="19"/>
      <c r="AG159" s="157" t="s">
        <v>121</v>
      </c>
      <c r="AI159" s="157" t="s">
        <v>117</v>
      </c>
      <c r="AJ159" s="157" t="s">
        <v>122</v>
      </c>
      <c r="AN159" s="3" t="s">
        <v>115</v>
      </c>
      <c r="AT159" s="158" t="e">
        <f aca="false">IF(#REF!="základná",J159,0)</f>
        <v>#REF!</v>
      </c>
      <c r="AU159" s="158" t="e">
        <f aca="false">IF(#REF!="znížená",J159,0)</f>
        <v>#REF!</v>
      </c>
      <c r="AV159" s="158" t="e">
        <f aca="false">IF(#REF!="zákl. prenesená",J159,0)</f>
        <v>#REF!</v>
      </c>
      <c r="AW159" s="158" t="e">
        <f aca="false">IF(#REF!="zníž. prenesená",J159,0)</f>
        <v>#REF!</v>
      </c>
      <c r="AX159" s="158" t="e">
        <f aca="false">IF(#REF!="nulová",J159,0)</f>
        <v>#REF!</v>
      </c>
      <c r="AY159" s="3" t="s">
        <v>122</v>
      </c>
      <c r="AZ159" s="158" t="n">
        <f aca="false">ROUND(I159*H159,2)</f>
        <v>0</v>
      </c>
      <c r="BA159" s="3" t="s">
        <v>121</v>
      </c>
      <c r="BB159" s="157" t="s">
        <v>177</v>
      </c>
    </row>
    <row r="160" s="18" customFormat="true" ht="24.2" hidden="false" customHeight="true" outlineLevel="0" collapsed="false">
      <c r="B160" s="149"/>
      <c r="C160" s="150" t="n">
        <v>20</v>
      </c>
      <c r="D160" s="150" t="s">
        <v>117</v>
      </c>
      <c r="E160" s="151" t="s">
        <v>178</v>
      </c>
      <c r="F160" s="152" t="s">
        <v>179</v>
      </c>
      <c r="G160" s="153" t="s">
        <v>133</v>
      </c>
      <c r="H160" s="154" t="n">
        <v>282.5</v>
      </c>
      <c r="I160" s="155"/>
      <c r="J160" s="155" t="n">
        <f aca="false">ROUND(I160*H160,2)</f>
        <v>0</v>
      </c>
      <c r="K160" s="156"/>
      <c r="L160" s="19"/>
      <c r="AG160" s="157" t="s">
        <v>121</v>
      </c>
      <c r="AI160" s="157" t="s">
        <v>117</v>
      </c>
      <c r="AJ160" s="157" t="s">
        <v>122</v>
      </c>
      <c r="AN160" s="3" t="s">
        <v>115</v>
      </c>
      <c r="AT160" s="158" t="e">
        <f aca="false">IF(#REF!="základná",J160,0)</f>
        <v>#REF!</v>
      </c>
      <c r="AU160" s="158" t="e">
        <f aca="false">IF(#REF!="znížená",J160,0)</f>
        <v>#REF!</v>
      </c>
      <c r="AV160" s="158" t="e">
        <f aca="false">IF(#REF!="zákl. prenesená",J160,0)</f>
        <v>#REF!</v>
      </c>
      <c r="AW160" s="158" t="e">
        <f aca="false">IF(#REF!="zníž. prenesená",J160,0)</f>
        <v>#REF!</v>
      </c>
      <c r="AX160" s="158" t="e">
        <f aca="false">IF(#REF!="nulová",J160,0)</f>
        <v>#REF!</v>
      </c>
      <c r="AY160" s="3" t="s">
        <v>122</v>
      </c>
      <c r="AZ160" s="158" t="n">
        <f aca="false">ROUND(I160*H160,2)</f>
        <v>0</v>
      </c>
      <c r="BA160" s="3" t="s">
        <v>121</v>
      </c>
      <c r="BB160" s="157" t="s">
        <v>177</v>
      </c>
    </row>
    <row r="161" s="18" customFormat="true" ht="44.25" hidden="false" customHeight="true" outlineLevel="0" collapsed="false">
      <c r="B161" s="149"/>
      <c r="C161" s="150" t="n">
        <v>21</v>
      </c>
      <c r="D161" s="150" t="s">
        <v>117</v>
      </c>
      <c r="E161" s="151" t="s">
        <v>180</v>
      </c>
      <c r="F161" s="152" t="s">
        <v>181</v>
      </c>
      <c r="G161" s="153" t="s">
        <v>133</v>
      </c>
      <c r="H161" s="154" t="n">
        <v>56.5</v>
      </c>
      <c r="I161" s="155"/>
      <c r="J161" s="155" t="n">
        <f aca="false">ROUND(I161*H161,2)</f>
        <v>0</v>
      </c>
      <c r="K161" s="156"/>
      <c r="L161" s="19"/>
      <c r="AG161" s="157" t="s">
        <v>121</v>
      </c>
      <c r="AI161" s="157" t="s">
        <v>117</v>
      </c>
      <c r="AJ161" s="157" t="s">
        <v>122</v>
      </c>
      <c r="AN161" s="3" t="s">
        <v>115</v>
      </c>
      <c r="AT161" s="158" t="e">
        <f aca="false">IF(#REF!="základná",J161,0)</f>
        <v>#REF!</v>
      </c>
      <c r="AU161" s="158" t="e">
        <f aca="false">IF(#REF!="znížená",J161,0)</f>
        <v>#REF!</v>
      </c>
      <c r="AV161" s="158" t="e">
        <f aca="false">IF(#REF!="zákl. prenesená",J161,0)</f>
        <v>#REF!</v>
      </c>
      <c r="AW161" s="158" t="e">
        <f aca="false">IF(#REF!="zníž. prenesená",J161,0)</f>
        <v>#REF!</v>
      </c>
      <c r="AX161" s="158" t="e">
        <f aca="false">IF(#REF!="nulová",J161,0)</f>
        <v>#REF!</v>
      </c>
      <c r="AY161" s="3" t="s">
        <v>122</v>
      </c>
      <c r="AZ161" s="158" t="n">
        <f aca="false">ROUND(I161*H161,2)</f>
        <v>0</v>
      </c>
      <c r="BA161" s="3" t="s">
        <v>121</v>
      </c>
      <c r="BB161" s="157" t="s">
        <v>182</v>
      </c>
    </row>
    <row r="162" s="18" customFormat="true" ht="21.75" hidden="false" customHeight="true" outlineLevel="0" collapsed="false">
      <c r="B162" s="149"/>
      <c r="C162" s="159" t="n">
        <v>22</v>
      </c>
      <c r="D162" s="159" t="s">
        <v>152</v>
      </c>
      <c r="E162" s="160" t="s">
        <v>183</v>
      </c>
      <c r="F162" s="161" t="s">
        <v>184</v>
      </c>
      <c r="G162" s="162" t="s">
        <v>133</v>
      </c>
      <c r="H162" s="163" t="n">
        <v>58</v>
      </c>
      <c r="I162" s="164"/>
      <c r="J162" s="164" t="n">
        <f aca="false">ROUND(I162*H162,2)</f>
        <v>0</v>
      </c>
      <c r="K162" s="165"/>
      <c r="L162" s="166"/>
      <c r="AG162" s="157" t="s">
        <v>155</v>
      </c>
      <c r="AI162" s="157" t="s">
        <v>152</v>
      </c>
      <c r="AJ162" s="157" t="s">
        <v>122</v>
      </c>
      <c r="AN162" s="3" t="s">
        <v>115</v>
      </c>
      <c r="AT162" s="158" t="e">
        <f aca="false">IF(#REF!="základná",J162,0)</f>
        <v>#REF!</v>
      </c>
      <c r="AU162" s="158" t="e">
        <f aca="false">IF(#REF!="znížená",J162,0)</f>
        <v>#REF!</v>
      </c>
      <c r="AV162" s="158" t="e">
        <f aca="false">IF(#REF!="zákl. prenesená",J162,0)</f>
        <v>#REF!</v>
      </c>
      <c r="AW162" s="158" t="e">
        <f aca="false">IF(#REF!="zníž. prenesená",J162,0)</f>
        <v>#REF!</v>
      </c>
      <c r="AX162" s="158" t="e">
        <f aca="false">IF(#REF!="nulová",J162,0)</f>
        <v>#REF!</v>
      </c>
      <c r="AY162" s="3" t="s">
        <v>122</v>
      </c>
      <c r="AZ162" s="158" t="n">
        <f aca="false">ROUND(I162*H162,2)</f>
        <v>0</v>
      </c>
      <c r="BA162" s="3" t="s">
        <v>121</v>
      </c>
      <c r="BB162" s="157" t="s">
        <v>185</v>
      </c>
    </row>
    <row r="163" s="140" customFormat="true" ht="22.9" hidden="false" customHeight="true" outlineLevel="0" collapsed="false">
      <c r="B163" s="141"/>
      <c r="D163" s="142" t="s">
        <v>69</v>
      </c>
      <c r="E163" s="147" t="s">
        <v>186</v>
      </c>
      <c r="F163" s="147" t="s">
        <v>187</v>
      </c>
      <c r="J163" s="148" t="n">
        <f aca="false">SUM(J164:J168)</f>
        <v>0</v>
      </c>
      <c r="L163" s="141"/>
      <c r="M163" s="18"/>
      <c r="AG163" s="142" t="s">
        <v>77</v>
      </c>
      <c r="AI163" s="145" t="s">
        <v>69</v>
      </c>
      <c r="AJ163" s="145" t="s">
        <v>77</v>
      </c>
      <c r="AN163" s="142" t="s">
        <v>115</v>
      </c>
      <c r="AZ163" s="146" t="n">
        <f aca="false">SUM(AZ164:AZ172)</f>
        <v>0</v>
      </c>
    </row>
    <row r="164" s="18" customFormat="true" ht="24.2" hidden="false" customHeight="true" outlineLevel="0" collapsed="false">
      <c r="B164" s="149"/>
      <c r="C164" s="150" t="n">
        <v>23</v>
      </c>
      <c r="D164" s="150" t="s">
        <v>117</v>
      </c>
      <c r="E164" s="151" t="s">
        <v>188</v>
      </c>
      <c r="F164" s="152" t="s">
        <v>189</v>
      </c>
      <c r="G164" s="153" t="s">
        <v>133</v>
      </c>
      <c r="H164" s="154" t="n">
        <v>51</v>
      </c>
      <c r="I164" s="155"/>
      <c r="J164" s="155" t="n">
        <f aca="false">ROUND(I164*H164,2)</f>
        <v>0</v>
      </c>
      <c r="K164" s="156"/>
      <c r="L164" s="19"/>
      <c r="AG164" s="157" t="s">
        <v>121</v>
      </c>
      <c r="AI164" s="157" t="s">
        <v>117</v>
      </c>
      <c r="AJ164" s="157" t="s">
        <v>122</v>
      </c>
      <c r="AN164" s="3" t="s">
        <v>115</v>
      </c>
      <c r="AT164" s="158" t="e">
        <f aca="false">IF(#REF!="základná",J164,0)</f>
        <v>#REF!</v>
      </c>
      <c r="AU164" s="158" t="e">
        <f aca="false">IF(#REF!="znížená",J164,0)</f>
        <v>#REF!</v>
      </c>
      <c r="AV164" s="158" t="e">
        <f aca="false">IF(#REF!="zákl. prenesená",J164,0)</f>
        <v>#REF!</v>
      </c>
      <c r="AW164" s="158" t="e">
        <f aca="false">IF(#REF!="zníž. prenesená",J164,0)</f>
        <v>#REF!</v>
      </c>
      <c r="AX164" s="158" t="e">
        <f aca="false">IF(#REF!="nulová",J164,0)</f>
        <v>#REF!</v>
      </c>
      <c r="AY164" s="3" t="s">
        <v>122</v>
      </c>
      <c r="AZ164" s="158" t="n">
        <f aca="false">ROUND(I164*H164,2)</f>
        <v>0</v>
      </c>
      <c r="BA164" s="3" t="s">
        <v>121</v>
      </c>
      <c r="BB164" s="157" t="s">
        <v>190</v>
      </c>
    </row>
    <row r="165" s="18" customFormat="true" ht="24.2" hidden="false" customHeight="true" outlineLevel="0" collapsed="false">
      <c r="B165" s="149"/>
      <c r="C165" s="150" t="n">
        <v>24</v>
      </c>
      <c r="D165" s="150" t="s">
        <v>117</v>
      </c>
      <c r="E165" s="151" t="s">
        <v>191</v>
      </c>
      <c r="F165" s="152" t="s">
        <v>192</v>
      </c>
      <c r="G165" s="153" t="s">
        <v>133</v>
      </c>
      <c r="H165" s="154" t="n">
        <v>3</v>
      </c>
      <c r="I165" s="155"/>
      <c r="J165" s="155" t="n">
        <f aca="false">ROUND(I165*H165,2)</f>
        <v>0</v>
      </c>
      <c r="K165" s="156"/>
      <c r="L165" s="19"/>
      <c r="AG165" s="157" t="s">
        <v>121</v>
      </c>
      <c r="AI165" s="157" t="s">
        <v>117</v>
      </c>
      <c r="AJ165" s="157" t="s">
        <v>122</v>
      </c>
      <c r="AN165" s="3" t="s">
        <v>115</v>
      </c>
      <c r="AT165" s="158" t="e">
        <f aca="false">IF(#REF!="základná",J165,0)</f>
        <v>#REF!</v>
      </c>
      <c r="AU165" s="158" t="e">
        <f aca="false">IF(#REF!="znížená",J165,0)</f>
        <v>#REF!</v>
      </c>
      <c r="AV165" s="158" t="e">
        <f aca="false">IF(#REF!="zákl. prenesená",J165,0)</f>
        <v>#REF!</v>
      </c>
      <c r="AW165" s="158" t="e">
        <f aca="false">IF(#REF!="zníž. prenesená",J165,0)</f>
        <v>#REF!</v>
      </c>
      <c r="AX165" s="158" t="e">
        <f aca="false">IF(#REF!="nulová",J165,0)</f>
        <v>#REF!</v>
      </c>
      <c r="AY165" s="3" t="s">
        <v>122</v>
      </c>
      <c r="AZ165" s="158" t="n">
        <f aca="false">ROUND(I165*H165,2)</f>
        <v>0</v>
      </c>
      <c r="BA165" s="3" t="s">
        <v>121</v>
      </c>
      <c r="BB165" s="157" t="s">
        <v>193</v>
      </c>
    </row>
    <row r="166" s="18" customFormat="true" ht="24.2" hidden="false" customHeight="true" outlineLevel="0" collapsed="false">
      <c r="B166" s="149"/>
      <c r="C166" s="150" t="n">
        <v>25</v>
      </c>
      <c r="D166" s="150" t="s">
        <v>117</v>
      </c>
      <c r="E166" s="151" t="s">
        <v>194</v>
      </c>
      <c r="F166" s="152" t="s">
        <v>195</v>
      </c>
      <c r="G166" s="153" t="s">
        <v>133</v>
      </c>
      <c r="H166" s="154" t="n">
        <v>3</v>
      </c>
      <c r="I166" s="155"/>
      <c r="J166" s="155" t="n">
        <f aca="false">ROUND(I166*H166,2)</f>
        <v>0</v>
      </c>
      <c r="K166" s="156"/>
      <c r="L166" s="19"/>
      <c r="AG166" s="157" t="s">
        <v>121</v>
      </c>
      <c r="AI166" s="157" t="s">
        <v>117</v>
      </c>
      <c r="AJ166" s="157" t="s">
        <v>122</v>
      </c>
      <c r="AN166" s="3" t="s">
        <v>115</v>
      </c>
      <c r="AT166" s="158" t="e">
        <f aca="false">IF(#REF!="základná",J166,0)</f>
        <v>#REF!</v>
      </c>
      <c r="AU166" s="158" t="e">
        <f aca="false">IF(#REF!="znížená",J166,0)</f>
        <v>#REF!</v>
      </c>
      <c r="AV166" s="158" t="e">
        <f aca="false">IF(#REF!="zákl. prenesená",J166,0)</f>
        <v>#REF!</v>
      </c>
      <c r="AW166" s="158" t="e">
        <f aca="false">IF(#REF!="zníž. prenesená",J166,0)</f>
        <v>#REF!</v>
      </c>
      <c r="AX166" s="158" t="e">
        <f aca="false">IF(#REF!="nulová",J166,0)</f>
        <v>#REF!</v>
      </c>
      <c r="AY166" s="3" t="s">
        <v>122</v>
      </c>
      <c r="AZ166" s="158" t="n">
        <f aca="false">ROUND(I166*H166,2)</f>
        <v>0</v>
      </c>
      <c r="BA166" s="3" t="s">
        <v>121</v>
      </c>
      <c r="BB166" s="157" t="s">
        <v>196</v>
      </c>
    </row>
    <row r="167" s="18" customFormat="true" ht="24.2" hidden="false" customHeight="true" outlineLevel="0" collapsed="false">
      <c r="B167" s="149"/>
      <c r="C167" s="150" t="n">
        <v>26</v>
      </c>
      <c r="D167" s="150"/>
      <c r="E167" s="151" t="s">
        <v>197</v>
      </c>
      <c r="F167" s="152" t="s">
        <v>198</v>
      </c>
      <c r="G167" s="153" t="s">
        <v>133</v>
      </c>
      <c r="H167" s="154" t="n">
        <v>51</v>
      </c>
      <c r="I167" s="155"/>
      <c r="J167" s="155" t="n">
        <f aca="false">ROUND(I167*H167,2)</f>
        <v>0</v>
      </c>
      <c r="K167" s="156"/>
      <c r="L167" s="19"/>
      <c r="AG167" s="157"/>
      <c r="AI167" s="157"/>
      <c r="AJ167" s="157"/>
      <c r="AN167" s="3"/>
      <c r="AT167" s="158"/>
      <c r="AU167" s="158"/>
      <c r="AV167" s="158"/>
      <c r="AW167" s="158"/>
      <c r="AX167" s="158"/>
      <c r="AY167" s="3"/>
      <c r="AZ167" s="158"/>
      <c r="BA167" s="3"/>
      <c r="BB167" s="157"/>
    </row>
    <row r="168" s="18" customFormat="true" ht="24.2" hidden="false" customHeight="true" outlineLevel="0" collapsed="false">
      <c r="B168" s="149"/>
      <c r="C168" s="150" t="n">
        <v>27</v>
      </c>
      <c r="D168" s="150"/>
      <c r="E168" s="151" t="s">
        <v>199</v>
      </c>
      <c r="F168" s="152" t="s">
        <v>200</v>
      </c>
      <c r="G168" s="153" t="s">
        <v>133</v>
      </c>
      <c r="H168" s="154" t="n">
        <v>49.5</v>
      </c>
      <c r="I168" s="155"/>
      <c r="J168" s="155" t="n">
        <f aca="false">ROUND(I168*H168,2)</f>
        <v>0</v>
      </c>
      <c r="K168" s="156"/>
      <c r="L168" s="19"/>
      <c r="AG168" s="157"/>
      <c r="AI168" s="157"/>
      <c r="AJ168" s="157"/>
      <c r="AN168" s="3"/>
      <c r="AT168" s="158"/>
      <c r="AU168" s="158"/>
      <c r="AV168" s="158"/>
      <c r="AW168" s="158"/>
      <c r="AX168" s="158"/>
      <c r="AY168" s="3"/>
      <c r="AZ168" s="158"/>
      <c r="BA168" s="3"/>
      <c r="BB168" s="157"/>
    </row>
    <row r="169" s="140" customFormat="true" ht="22.9" hidden="false" customHeight="true" outlineLevel="0" collapsed="false">
      <c r="B169" s="141"/>
      <c r="D169" s="142" t="s">
        <v>69</v>
      </c>
      <c r="E169" s="147" t="n">
        <v>9</v>
      </c>
      <c r="F169" s="147" t="s">
        <v>201</v>
      </c>
      <c r="J169" s="148" t="n">
        <f aca="false">SUM(J170:J172)</f>
        <v>0</v>
      </c>
      <c r="L169" s="141"/>
      <c r="M169" s="18"/>
      <c r="AG169" s="142" t="s">
        <v>77</v>
      </c>
      <c r="AI169" s="145" t="s">
        <v>69</v>
      </c>
      <c r="AJ169" s="145" t="s">
        <v>77</v>
      </c>
      <c r="AN169" s="142" t="s">
        <v>115</v>
      </c>
      <c r="AZ169" s="146" t="n">
        <f aca="false">SUM(AZ170:AZ190)</f>
        <v>0</v>
      </c>
    </row>
    <row r="170" s="18" customFormat="true" ht="24.2" hidden="false" customHeight="true" outlineLevel="0" collapsed="false">
      <c r="B170" s="149"/>
      <c r="C170" s="150" t="n">
        <v>28</v>
      </c>
      <c r="D170" s="150"/>
      <c r="E170" s="151" t="s">
        <v>202</v>
      </c>
      <c r="F170" s="152" t="s">
        <v>203</v>
      </c>
      <c r="G170" s="153" t="s">
        <v>143</v>
      </c>
      <c r="H170" s="154" t="n">
        <v>12.6</v>
      </c>
      <c r="I170" s="155"/>
      <c r="J170" s="155" t="n">
        <f aca="false">ROUND(I170*H170,2)</f>
        <v>0</v>
      </c>
      <c r="K170" s="156"/>
      <c r="L170" s="19"/>
      <c r="AG170" s="157"/>
      <c r="AI170" s="157"/>
      <c r="AJ170" s="157"/>
      <c r="AN170" s="3"/>
      <c r="AT170" s="158"/>
      <c r="AU170" s="158"/>
      <c r="AV170" s="158"/>
      <c r="AW170" s="158"/>
      <c r="AX170" s="158"/>
      <c r="AY170" s="3"/>
      <c r="AZ170" s="158"/>
      <c r="BA170" s="3"/>
      <c r="BB170" s="157"/>
    </row>
    <row r="171" s="18" customFormat="true" ht="24.2" hidden="false" customHeight="true" outlineLevel="0" collapsed="false">
      <c r="B171" s="149"/>
      <c r="C171" s="150" t="n">
        <v>29</v>
      </c>
      <c r="D171" s="150"/>
      <c r="E171" s="151" t="s">
        <v>204</v>
      </c>
      <c r="F171" s="152" t="s">
        <v>205</v>
      </c>
      <c r="G171" s="153" t="s">
        <v>206</v>
      </c>
      <c r="H171" s="154" t="n">
        <v>13</v>
      </c>
      <c r="I171" s="155"/>
      <c r="J171" s="155" t="n">
        <f aca="false">ROUND(I171*H171,2)</f>
        <v>0</v>
      </c>
      <c r="K171" s="156"/>
      <c r="L171" s="19"/>
      <c r="AG171" s="157"/>
      <c r="AI171" s="157"/>
      <c r="AJ171" s="157"/>
      <c r="AN171" s="3"/>
      <c r="AT171" s="158"/>
      <c r="AU171" s="158"/>
      <c r="AV171" s="158"/>
      <c r="AW171" s="158"/>
      <c r="AX171" s="158"/>
      <c r="AY171" s="3"/>
      <c r="AZ171" s="158"/>
      <c r="BA171" s="3"/>
      <c r="BB171" s="157"/>
    </row>
    <row r="172" s="18" customFormat="true" ht="12" hidden="false" customHeight="false" outlineLevel="0" collapsed="false">
      <c r="B172" s="149"/>
      <c r="C172" s="150" t="n">
        <v>30</v>
      </c>
      <c r="D172" s="150"/>
      <c r="E172" s="151" t="s">
        <v>207</v>
      </c>
      <c r="F172" s="152" t="s">
        <v>208</v>
      </c>
      <c r="G172" s="153" t="s">
        <v>143</v>
      </c>
      <c r="H172" s="154" t="n">
        <v>17</v>
      </c>
      <c r="I172" s="155"/>
      <c r="J172" s="155" t="n">
        <f aca="false">ROUND(I172*H172,2)</f>
        <v>0</v>
      </c>
      <c r="K172" s="156"/>
      <c r="L172" s="19"/>
      <c r="AG172" s="157"/>
      <c r="AI172" s="157"/>
      <c r="AJ172" s="157"/>
      <c r="AN172" s="3"/>
      <c r="AT172" s="158"/>
      <c r="AU172" s="158"/>
      <c r="AV172" s="158"/>
      <c r="AW172" s="158"/>
      <c r="AX172" s="158"/>
      <c r="AY172" s="3"/>
      <c r="AZ172" s="158"/>
      <c r="BA172" s="3"/>
      <c r="BB172" s="157"/>
    </row>
    <row r="173" s="140" customFormat="true" ht="22.9" hidden="false" customHeight="true" outlineLevel="0" collapsed="false">
      <c r="B173" s="141"/>
      <c r="D173" s="142" t="s">
        <v>69</v>
      </c>
      <c r="E173" s="147" t="s">
        <v>209</v>
      </c>
      <c r="F173" s="147" t="s">
        <v>210</v>
      </c>
      <c r="J173" s="148" t="n">
        <f aca="false">AZ173</f>
        <v>0</v>
      </c>
      <c r="L173" s="141"/>
      <c r="M173" s="18"/>
      <c r="AG173" s="142" t="s">
        <v>77</v>
      </c>
      <c r="AI173" s="145" t="s">
        <v>69</v>
      </c>
      <c r="AJ173" s="145" t="s">
        <v>77</v>
      </c>
      <c r="AN173" s="142" t="s">
        <v>115</v>
      </c>
      <c r="AZ173" s="146" t="n">
        <f aca="false">AZ174</f>
        <v>0</v>
      </c>
    </row>
    <row r="174" s="18" customFormat="true" ht="24.2" hidden="false" customHeight="true" outlineLevel="0" collapsed="false">
      <c r="B174" s="149"/>
      <c r="C174" s="150" t="n">
        <v>31</v>
      </c>
      <c r="D174" s="150" t="s">
        <v>117</v>
      </c>
      <c r="E174" s="151" t="s">
        <v>211</v>
      </c>
      <c r="F174" s="152" t="s">
        <v>212</v>
      </c>
      <c r="G174" s="153" t="s">
        <v>151</v>
      </c>
      <c r="H174" s="154" t="n">
        <v>64.5</v>
      </c>
      <c r="I174" s="155"/>
      <c r="J174" s="155" t="n">
        <f aca="false">ROUND(I174*H174,2)</f>
        <v>0</v>
      </c>
      <c r="K174" s="156"/>
      <c r="L174" s="19"/>
      <c r="AG174" s="157" t="s">
        <v>121</v>
      </c>
      <c r="AI174" s="157" t="s">
        <v>117</v>
      </c>
      <c r="AJ174" s="157" t="s">
        <v>122</v>
      </c>
      <c r="AN174" s="3" t="s">
        <v>115</v>
      </c>
      <c r="AT174" s="158" t="e">
        <f aca="false">IF(#REF!="základná",J174,0)</f>
        <v>#REF!</v>
      </c>
      <c r="AU174" s="158" t="e">
        <f aca="false">IF(#REF!="znížená",J174,0)</f>
        <v>#REF!</v>
      </c>
      <c r="AV174" s="158" t="e">
        <f aca="false">IF(#REF!="zákl. prenesená",J174,0)</f>
        <v>#REF!</v>
      </c>
      <c r="AW174" s="158" t="e">
        <f aca="false">IF(#REF!="zníž. prenesená",J174,0)</f>
        <v>#REF!</v>
      </c>
      <c r="AX174" s="158" t="e">
        <f aca="false">IF(#REF!="nulová",J174,0)</f>
        <v>#REF!</v>
      </c>
      <c r="AY174" s="3" t="s">
        <v>122</v>
      </c>
      <c r="AZ174" s="158" t="n">
        <f aca="false">ROUND(I174*H174,2)</f>
        <v>0</v>
      </c>
      <c r="BA174" s="3" t="s">
        <v>121</v>
      </c>
      <c r="BB174" s="157" t="s">
        <v>213</v>
      </c>
    </row>
    <row r="175" s="140" customFormat="true" ht="25.9" hidden="false" customHeight="true" outlineLevel="0" collapsed="false">
      <c r="B175" s="141"/>
      <c r="D175" s="142" t="s">
        <v>69</v>
      </c>
      <c r="E175" s="143" t="s">
        <v>214</v>
      </c>
      <c r="F175" s="143" t="s">
        <v>215</v>
      </c>
      <c r="J175" s="144" t="n">
        <f aca="false">J176+J185+J198+J202+J215+J222+J226+J234</f>
        <v>0</v>
      </c>
      <c r="L175" s="141"/>
      <c r="M175" s="18"/>
      <c r="AG175" s="142" t="s">
        <v>122</v>
      </c>
      <c r="AI175" s="145" t="s">
        <v>69</v>
      </c>
      <c r="AJ175" s="145" t="s">
        <v>70</v>
      </c>
      <c r="AN175" s="142" t="s">
        <v>115</v>
      </c>
      <c r="AZ175" s="146" t="n">
        <f aca="false">AZ176+AZ185+AZ198+AZ202+AZ215+AZ222+AZ226+AZ234</f>
        <v>0</v>
      </c>
    </row>
    <row r="176" s="140" customFormat="true" ht="22.9" hidden="false" customHeight="true" outlineLevel="0" collapsed="false">
      <c r="B176" s="141"/>
      <c r="D176" s="142" t="s">
        <v>69</v>
      </c>
      <c r="E176" s="147" t="s">
        <v>216</v>
      </c>
      <c r="F176" s="147" t="s">
        <v>217</v>
      </c>
      <c r="J176" s="148" t="n">
        <f aca="false">SUM(J177:J184)</f>
        <v>0</v>
      </c>
      <c r="L176" s="141"/>
      <c r="M176" s="18"/>
      <c r="AG176" s="142" t="s">
        <v>122</v>
      </c>
      <c r="AI176" s="145" t="s">
        <v>69</v>
      </c>
      <c r="AJ176" s="145" t="s">
        <v>77</v>
      </c>
      <c r="AN176" s="142" t="s">
        <v>115</v>
      </c>
      <c r="AZ176" s="146" t="n">
        <f aca="false">SUM(AZ179:AZ184)</f>
        <v>0</v>
      </c>
    </row>
    <row r="177" s="18" customFormat="true" ht="24.2" hidden="false" customHeight="true" outlineLevel="0" collapsed="false">
      <c r="B177" s="149"/>
      <c r="C177" s="150" t="n">
        <v>32</v>
      </c>
      <c r="D177" s="150"/>
      <c r="E177" s="151" t="s">
        <v>218</v>
      </c>
      <c r="F177" s="152" t="s">
        <v>219</v>
      </c>
      <c r="G177" s="153" t="s">
        <v>133</v>
      </c>
      <c r="H177" s="154" t="n">
        <v>4.5</v>
      </c>
      <c r="I177" s="155"/>
      <c r="J177" s="155" t="n">
        <f aca="false">ROUND(I177*H177,2)</f>
        <v>0</v>
      </c>
      <c r="K177" s="156"/>
      <c r="L177" s="19"/>
      <c r="AG177" s="157"/>
      <c r="AI177" s="157"/>
      <c r="AJ177" s="157"/>
      <c r="AN177" s="3"/>
      <c r="AT177" s="158"/>
      <c r="AU177" s="158"/>
      <c r="AV177" s="158"/>
      <c r="AW177" s="158"/>
      <c r="AX177" s="158"/>
      <c r="AY177" s="3"/>
      <c r="AZ177" s="158"/>
      <c r="BA177" s="3"/>
      <c r="BB177" s="157"/>
    </row>
    <row r="178" s="18" customFormat="true" ht="24.2" hidden="false" customHeight="true" outlineLevel="0" collapsed="false">
      <c r="B178" s="149"/>
      <c r="C178" s="159" t="n">
        <v>33</v>
      </c>
      <c r="D178" s="159"/>
      <c r="E178" s="160" t="s">
        <v>220</v>
      </c>
      <c r="F178" s="161" t="s">
        <v>221</v>
      </c>
      <c r="G178" s="162" t="s">
        <v>133</v>
      </c>
      <c r="H178" s="163" t="n">
        <v>5</v>
      </c>
      <c r="I178" s="164"/>
      <c r="J178" s="155" t="n">
        <f aca="false">ROUND(I178*H178,2)</f>
        <v>0</v>
      </c>
      <c r="K178" s="165"/>
      <c r="L178" s="166"/>
      <c r="AG178" s="157"/>
      <c r="AI178" s="157"/>
      <c r="AJ178" s="157"/>
      <c r="AN178" s="3"/>
      <c r="AT178" s="158"/>
      <c r="AU178" s="158"/>
      <c r="AV178" s="158"/>
      <c r="AW178" s="158"/>
      <c r="AX178" s="158"/>
      <c r="AY178" s="3"/>
      <c r="AZ178" s="158"/>
      <c r="BA178" s="3"/>
      <c r="BB178" s="157"/>
    </row>
    <row r="179" s="18" customFormat="true" ht="15" hidden="false" customHeight="true" outlineLevel="0" collapsed="false">
      <c r="B179" s="149"/>
      <c r="C179" s="150" t="n">
        <v>34</v>
      </c>
      <c r="D179" s="150" t="s">
        <v>117</v>
      </c>
      <c r="E179" s="151" t="s">
        <v>222</v>
      </c>
      <c r="F179" s="152" t="s">
        <v>223</v>
      </c>
      <c r="G179" s="153" t="s">
        <v>133</v>
      </c>
      <c r="H179" s="154" t="n">
        <v>34.5</v>
      </c>
      <c r="I179" s="155"/>
      <c r="J179" s="155" t="n">
        <f aca="false">ROUND(I179*H179,2)</f>
        <v>0</v>
      </c>
      <c r="K179" s="156"/>
      <c r="L179" s="19"/>
      <c r="AG179" s="157" t="s">
        <v>160</v>
      </c>
      <c r="AI179" s="157" t="s">
        <v>117</v>
      </c>
      <c r="AJ179" s="157" t="s">
        <v>122</v>
      </c>
      <c r="AN179" s="3" t="s">
        <v>115</v>
      </c>
      <c r="AT179" s="158" t="e">
        <f aca="false">IF(#REF!="základná",J179,0)</f>
        <v>#REF!</v>
      </c>
      <c r="AU179" s="158" t="e">
        <f aca="false">IF(#REF!="znížená",J179,0)</f>
        <v>#REF!</v>
      </c>
      <c r="AV179" s="158" t="e">
        <f aca="false">IF(#REF!="zákl. prenesená",J179,0)</f>
        <v>#REF!</v>
      </c>
      <c r="AW179" s="158" t="e">
        <f aca="false">IF(#REF!="zníž. prenesená",J179,0)</f>
        <v>#REF!</v>
      </c>
      <c r="AX179" s="158" t="e">
        <f aca="false">IF(#REF!="nulová",J179,0)</f>
        <v>#REF!</v>
      </c>
      <c r="AY179" s="3" t="s">
        <v>122</v>
      </c>
      <c r="AZ179" s="158" t="n">
        <f aca="false">ROUND(I179*H179,2)</f>
        <v>0</v>
      </c>
      <c r="BA179" s="3" t="s">
        <v>160</v>
      </c>
      <c r="BB179" s="157" t="s">
        <v>224</v>
      </c>
    </row>
    <row r="180" s="18" customFormat="true" ht="16.5" hidden="false" customHeight="true" outlineLevel="0" collapsed="false">
      <c r="B180" s="149"/>
      <c r="C180" s="159" t="n">
        <v>35</v>
      </c>
      <c r="D180" s="159" t="s">
        <v>152</v>
      </c>
      <c r="E180" s="160" t="s">
        <v>225</v>
      </c>
      <c r="F180" s="161" t="s">
        <v>226</v>
      </c>
      <c r="G180" s="162" t="s">
        <v>133</v>
      </c>
      <c r="H180" s="163" t="n">
        <v>39.7</v>
      </c>
      <c r="I180" s="164"/>
      <c r="J180" s="164" t="n">
        <f aca="false">ROUND(I180*H180,2)</f>
        <v>0</v>
      </c>
      <c r="K180" s="165"/>
      <c r="L180" s="166"/>
      <c r="AG180" s="157" t="s">
        <v>159</v>
      </c>
      <c r="AI180" s="157" t="s">
        <v>152</v>
      </c>
      <c r="AJ180" s="157" t="s">
        <v>122</v>
      </c>
      <c r="AN180" s="3" t="s">
        <v>115</v>
      </c>
      <c r="AT180" s="158" t="e">
        <f aca="false">IF(#REF!="základná",J180,0)</f>
        <v>#REF!</v>
      </c>
      <c r="AU180" s="158" t="e">
        <f aca="false">IF(#REF!="znížená",J180,0)</f>
        <v>#REF!</v>
      </c>
      <c r="AV180" s="158" t="e">
        <f aca="false">IF(#REF!="zákl. prenesená",J180,0)</f>
        <v>#REF!</v>
      </c>
      <c r="AW180" s="158" t="e">
        <f aca="false">IF(#REF!="zníž. prenesená",J180,0)</f>
        <v>#REF!</v>
      </c>
      <c r="AX180" s="158" t="e">
        <f aca="false">IF(#REF!="nulová",J180,0)</f>
        <v>#REF!</v>
      </c>
      <c r="AY180" s="3" t="s">
        <v>122</v>
      </c>
      <c r="AZ180" s="158" t="n">
        <f aca="false">ROUND(I180*H180,2)</f>
        <v>0</v>
      </c>
      <c r="BA180" s="3" t="s">
        <v>160</v>
      </c>
      <c r="BB180" s="157" t="s">
        <v>227</v>
      </c>
    </row>
    <row r="181" s="18" customFormat="true" ht="24.2" hidden="false" customHeight="true" outlineLevel="0" collapsed="false">
      <c r="B181" s="149"/>
      <c r="C181" s="150" t="n">
        <v>36</v>
      </c>
      <c r="D181" s="150"/>
      <c r="E181" s="151" t="s">
        <v>228</v>
      </c>
      <c r="F181" s="152" t="s">
        <v>229</v>
      </c>
      <c r="G181" s="153" t="s">
        <v>133</v>
      </c>
      <c r="H181" s="154" t="n">
        <v>8</v>
      </c>
      <c r="I181" s="155"/>
      <c r="J181" s="155" t="n">
        <f aca="false">ROUND(I181*H181,2)</f>
        <v>0</v>
      </c>
      <c r="K181" s="156"/>
      <c r="L181" s="19"/>
      <c r="AG181" s="157"/>
      <c r="AI181" s="157"/>
      <c r="AJ181" s="157"/>
      <c r="AN181" s="3"/>
      <c r="AT181" s="158"/>
      <c r="AU181" s="158"/>
      <c r="AV181" s="158"/>
      <c r="AW181" s="158"/>
      <c r="AX181" s="158"/>
      <c r="AY181" s="3"/>
      <c r="AZ181" s="158"/>
      <c r="BA181" s="3"/>
      <c r="BB181" s="157"/>
    </row>
    <row r="182" s="18" customFormat="true" ht="24.2" hidden="false" customHeight="true" outlineLevel="0" collapsed="false">
      <c r="B182" s="149"/>
      <c r="C182" s="159" t="n">
        <v>37</v>
      </c>
      <c r="D182" s="159"/>
      <c r="E182" s="160" t="s">
        <v>230</v>
      </c>
      <c r="F182" s="161" t="s">
        <v>231</v>
      </c>
      <c r="G182" s="162" t="s">
        <v>133</v>
      </c>
      <c r="H182" s="163" t="n">
        <v>8</v>
      </c>
      <c r="I182" s="164"/>
      <c r="J182" s="155" t="n">
        <f aca="false">ROUND(I182*H182,2)</f>
        <v>0</v>
      </c>
      <c r="K182" s="165"/>
      <c r="L182" s="166"/>
      <c r="AG182" s="157"/>
      <c r="AI182" s="157"/>
      <c r="AJ182" s="157"/>
      <c r="AN182" s="3"/>
      <c r="AT182" s="158"/>
      <c r="AU182" s="158"/>
      <c r="AV182" s="158"/>
      <c r="AW182" s="158"/>
      <c r="AX182" s="158"/>
      <c r="AY182" s="3"/>
      <c r="AZ182" s="158"/>
      <c r="BA182" s="3"/>
      <c r="BB182" s="157"/>
    </row>
    <row r="183" s="18" customFormat="true" ht="12" hidden="false" customHeight="false" outlineLevel="0" collapsed="false">
      <c r="B183" s="149"/>
      <c r="C183" s="150" t="n">
        <v>38</v>
      </c>
      <c r="D183" s="150"/>
      <c r="E183" s="151" t="s">
        <v>232</v>
      </c>
      <c r="F183" s="152" t="s">
        <v>233</v>
      </c>
      <c r="G183" s="153" t="s">
        <v>143</v>
      </c>
      <c r="H183" s="154" t="n">
        <v>22</v>
      </c>
      <c r="I183" s="155"/>
      <c r="J183" s="155" t="n">
        <f aca="false">ROUND(I183*H183,2)</f>
        <v>0</v>
      </c>
      <c r="K183" s="156"/>
      <c r="L183" s="19"/>
      <c r="AG183" s="157"/>
      <c r="AI183" s="157"/>
      <c r="AJ183" s="157"/>
      <c r="AN183" s="3"/>
      <c r="AT183" s="158"/>
      <c r="AU183" s="158"/>
      <c r="AV183" s="158"/>
      <c r="AW183" s="158"/>
      <c r="AX183" s="158"/>
      <c r="AY183" s="3"/>
      <c r="AZ183" s="158"/>
      <c r="BA183" s="3"/>
      <c r="BB183" s="157"/>
    </row>
    <row r="184" s="18" customFormat="true" ht="24.2" hidden="false" customHeight="true" outlineLevel="0" collapsed="false">
      <c r="B184" s="149"/>
      <c r="C184" s="150" t="n">
        <v>39</v>
      </c>
      <c r="D184" s="150" t="s">
        <v>117</v>
      </c>
      <c r="E184" s="151" t="s">
        <v>234</v>
      </c>
      <c r="F184" s="152" t="s">
        <v>235</v>
      </c>
      <c r="G184" s="153" t="s">
        <v>236</v>
      </c>
      <c r="H184" s="154" t="n">
        <v>1</v>
      </c>
      <c r="I184" s="155"/>
      <c r="J184" s="155" t="n">
        <f aca="false">ROUND(I184*H184,2)</f>
        <v>0</v>
      </c>
      <c r="K184" s="156"/>
      <c r="L184" s="19"/>
      <c r="AG184" s="157" t="s">
        <v>160</v>
      </c>
      <c r="AI184" s="157" t="s">
        <v>117</v>
      </c>
      <c r="AJ184" s="157" t="s">
        <v>122</v>
      </c>
      <c r="AN184" s="3" t="s">
        <v>115</v>
      </c>
      <c r="AT184" s="158" t="e">
        <f aca="false">IF(#REF!="základná",J184,0)</f>
        <v>#REF!</v>
      </c>
      <c r="AU184" s="158" t="e">
        <f aca="false">IF(#REF!="znížená",J184,0)</f>
        <v>#REF!</v>
      </c>
      <c r="AV184" s="158" t="e">
        <f aca="false">IF(#REF!="zákl. prenesená",J184,0)</f>
        <v>#REF!</v>
      </c>
      <c r="AW184" s="158" t="e">
        <f aca="false">IF(#REF!="zníž. prenesená",J184,0)</f>
        <v>#REF!</v>
      </c>
      <c r="AX184" s="158" t="e">
        <f aca="false">IF(#REF!="nulová",J184,0)</f>
        <v>#REF!</v>
      </c>
      <c r="AY184" s="3" t="s">
        <v>122</v>
      </c>
      <c r="AZ184" s="158" t="n">
        <f aca="false">ROUND(I184*H184,2)</f>
        <v>0</v>
      </c>
      <c r="BA184" s="3" t="s">
        <v>160</v>
      </c>
      <c r="BB184" s="157" t="s">
        <v>237</v>
      </c>
    </row>
    <row r="185" s="140" customFormat="true" ht="22.9" hidden="false" customHeight="true" outlineLevel="0" collapsed="false">
      <c r="B185" s="141"/>
      <c r="D185" s="142" t="s">
        <v>69</v>
      </c>
      <c r="E185" s="147" t="s">
        <v>238</v>
      </c>
      <c r="F185" s="147" t="s">
        <v>239</v>
      </c>
      <c r="J185" s="148" t="n">
        <f aca="false">SUM(J186:J197)</f>
        <v>0</v>
      </c>
      <c r="L185" s="141"/>
      <c r="M185" s="18"/>
      <c r="AG185" s="142" t="s">
        <v>122</v>
      </c>
      <c r="AI185" s="145" t="s">
        <v>69</v>
      </c>
      <c r="AJ185" s="145" t="s">
        <v>77</v>
      </c>
      <c r="AN185" s="142" t="s">
        <v>115</v>
      </c>
      <c r="AZ185" s="146" t="n">
        <f aca="false">SUM(AZ186:AZ197)</f>
        <v>0</v>
      </c>
    </row>
    <row r="186" s="18" customFormat="true" ht="24" hidden="false" customHeight="false" outlineLevel="0" collapsed="false">
      <c r="B186" s="149"/>
      <c r="C186" s="150" t="n">
        <v>40</v>
      </c>
      <c r="D186" s="150" t="s">
        <v>117</v>
      </c>
      <c r="E186" s="151" t="s">
        <v>240</v>
      </c>
      <c r="F186" s="152" t="s">
        <v>241</v>
      </c>
      <c r="G186" s="153" t="s">
        <v>120</v>
      </c>
      <c r="H186" s="154" t="n">
        <v>1</v>
      </c>
      <c r="I186" s="155"/>
      <c r="J186" s="155" t="n">
        <f aca="false">ROUND(I186*H186,2)</f>
        <v>0</v>
      </c>
      <c r="K186" s="156"/>
      <c r="L186" s="19"/>
      <c r="AG186" s="157" t="s">
        <v>121</v>
      </c>
      <c r="AI186" s="157" t="s">
        <v>117</v>
      </c>
      <c r="AJ186" s="157" t="s">
        <v>122</v>
      </c>
      <c r="AN186" s="3" t="s">
        <v>115</v>
      </c>
      <c r="AT186" s="158" t="e">
        <f aca="false">IF(#REF!="základná",J186,0)</f>
        <v>#REF!</v>
      </c>
      <c r="AU186" s="158" t="e">
        <f aca="false">IF(#REF!="znížená",J186,0)</f>
        <v>#REF!</v>
      </c>
      <c r="AV186" s="158" t="e">
        <f aca="false">IF(#REF!="zákl. prenesená",J186,0)</f>
        <v>#REF!</v>
      </c>
      <c r="AW186" s="158" t="e">
        <f aca="false">IF(#REF!="zníž. prenesená",J186,0)</f>
        <v>#REF!</v>
      </c>
      <c r="AX186" s="158" t="e">
        <f aca="false">IF(#REF!="nulová",J186,0)</f>
        <v>#REF!</v>
      </c>
      <c r="AY186" s="3" t="s">
        <v>122</v>
      </c>
      <c r="AZ186" s="158" t="n">
        <f aca="false">ROUND(I186*H186,2)</f>
        <v>0</v>
      </c>
      <c r="BA186" s="3" t="s">
        <v>121</v>
      </c>
      <c r="BB186" s="157" t="s">
        <v>242</v>
      </c>
    </row>
    <row r="187" s="18" customFormat="true" ht="24.2" hidden="false" customHeight="true" outlineLevel="0" collapsed="false">
      <c r="B187" s="149"/>
      <c r="C187" s="159" t="n">
        <v>41</v>
      </c>
      <c r="D187" s="159" t="s">
        <v>152</v>
      </c>
      <c r="E187" s="160" t="s">
        <v>243</v>
      </c>
      <c r="F187" s="161" t="s">
        <v>244</v>
      </c>
      <c r="G187" s="162" t="s">
        <v>120</v>
      </c>
      <c r="H187" s="163" t="n">
        <v>0.58</v>
      </c>
      <c r="I187" s="164"/>
      <c r="J187" s="164" t="n">
        <f aca="false">ROUND(I187*H187,2)</f>
        <v>0</v>
      </c>
      <c r="K187" s="165"/>
      <c r="L187" s="166"/>
      <c r="AG187" s="157" t="s">
        <v>155</v>
      </c>
      <c r="AI187" s="157" t="s">
        <v>152</v>
      </c>
      <c r="AJ187" s="157" t="s">
        <v>122</v>
      </c>
      <c r="AN187" s="3" t="s">
        <v>115</v>
      </c>
      <c r="AT187" s="158" t="e">
        <f aca="false">IF(#REF!="základná",J187,0)</f>
        <v>#REF!</v>
      </c>
      <c r="AU187" s="158" t="e">
        <f aca="false">IF(#REF!="znížená",J187,0)</f>
        <v>#REF!</v>
      </c>
      <c r="AV187" s="158" t="e">
        <f aca="false">IF(#REF!="zákl. prenesená",J187,0)</f>
        <v>#REF!</v>
      </c>
      <c r="AW187" s="158" t="e">
        <f aca="false">IF(#REF!="zníž. prenesená",J187,0)</f>
        <v>#REF!</v>
      </c>
      <c r="AX187" s="158" t="e">
        <f aca="false">IF(#REF!="nulová",J187,0)</f>
        <v>#REF!</v>
      </c>
      <c r="AY187" s="3" t="s">
        <v>122</v>
      </c>
      <c r="AZ187" s="158" t="n">
        <f aca="false">ROUND(I187*H187,2)</f>
        <v>0</v>
      </c>
      <c r="BA187" s="3" t="s">
        <v>121</v>
      </c>
      <c r="BB187" s="157" t="s">
        <v>245</v>
      </c>
    </row>
    <row r="188" s="18" customFormat="true" ht="21.75" hidden="false" customHeight="true" outlineLevel="0" collapsed="false">
      <c r="B188" s="149"/>
      <c r="C188" s="150" t="n">
        <v>42</v>
      </c>
      <c r="D188" s="150"/>
      <c r="E188" s="151" t="s">
        <v>246</v>
      </c>
      <c r="F188" s="152" t="s">
        <v>247</v>
      </c>
      <c r="G188" s="153" t="s">
        <v>133</v>
      </c>
      <c r="H188" s="154" t="n">
        <v>29.7</v>
      </c>
      <c r="I188" s="155"/>
      <c r="J188" s="155" t="n">
        <f aca="false">ROUND(I188*H188,2)</f>
        <v>0</v>
      </c>
      <c r="K188" s="156"/>
      <c r="L188" s="19"/>
      <c r="AG188" s="157"/>
      <c r="AI188" s="157"/>
      <c r="AJ188" s="157"/>
      <c r="AN188" s="3"/>
      <c r="AT188" s="158"/>
      <c r="AU188" s="158"/>
      <c r="AV188" s="158"/>
      <c r="AW188" s="158"/>
      <c r="AX188" s="158"/>
      <c r="AY188" s="3"/>
      <c r="AZ188" s="158"/>
      <c r="BA188" s="3"/>
      <c r="BB188" s="157"/>
    </row>
    <row r="189" s="18" customFormat="true" ht="21.75" hidden="false" customHeight="true" outlineLevel="0" collapsed="false">
      <c r="B189" s="149"/>
      <c r="C189" s="150" t="n">
        <v>43</v>
      </c>
      <c r="D189" s="150"/>
      <c r="E189" s="151" t="s">
        <v>248</v>
      </c>
      <c r="F189" s="152" t="s">
        <v>249</v>
      </c>
      <c r="G189" s="153" t="s">
        <v>133</v>
      </c>
      <c r="H189" s="154" t="n">
        <v>34.14</v>
      </c>
      <c r="I189" s="155"/>
      <c r="J189" s="155" t="n">
        <f aca="false">ROUND(I189*H189,2)</f>
        <v>0</v>
      </c>
      <c r="K189" s="156"/>
      <c r="L189" s="19"/>
      <c r="AG189" s="157"/>
      <c r="AI189" s="157"/>
      <c r="AJ189" s="157"/>
      <c r="AN189" s="3"/>
      <c r="AT189" s="158"/>
      <c r="AU189" s="158"/>
      <c r="AV189" s="158"/>
      <c r="AW189" s="158"/>
      <c r="AX189" s="158"/>
      <c r="AY189" s="3"/>
      <c r="AZ189" s="158"/>
      <c r="BA189" s="3"/>
      <c r="BB189" s="157"/>
    </row>
    <row r="190" s="18" customFormat="true" ht="21.75" hidden="false" customHeight="true" outlineLevel="0" collapsed="false">
      <c r="B190" s="149"/>
      <c r="C190" s="150" t="n">
        <v>44</v>
      </c>
      <c r="D190" s="150"/>
      <c r="E190" s="151"/>
      <c r="F190" s="152" t="s">
        <v>250</v>
      </c>
      <c r="G190" s="153" t="s">
        <v>251</v>
      </c>
      <c r="H190" s="154" t="n">
        <v>20.4</v>
      </c>
      <c r="I190" s="155"/>
      <c r="J190" s="155" t="n">
        <f aca="false">ROUND(I190*H190,2)</f>
        <v>0</v>
      </c>
      <c r="K190" s="156"/>
      <c r="L190" s="19"/>
      <c r="AG190" s="157"/>
      <c r="AI190" s="157"/>
      <c r="AJ190" s="157"/>
      <c r="AN190" s="3"/>
      <c r="AT190" s="158"/>
      <c r="AU190" s="158"/>
      <c r="AV190" s="158"/>
      <c r="AW190" s="158"/>
      <c r="AX190" s="158"/>
      <c r="AY190" s="3"/>
      <c r="AZ190" s="158"/>
      <c r="BA190" s="3"/>
      <c r="BB190" s="157"/>
    </row>
    <row r="191" s="18" customFormat="true" ht="24.2" hidden="false" customHeight="true" outlineLevel="0" collapsed="false">
      <c r="B191" s="149"/>
      <c r="C191" s="150" t="n">
        <v>45</v>
      </c>
      <c r="D191" s="150" t="s">
        <v>117</v>
      </c>
      <c r="E191" s="151" t="s">
        <v>252</v>
      </c>
      <c r="F191" s="152" t="s">
        <v>253</v>
      </c>
      <c r="G191" s="153" t="s">
        <v>133</v>
      </c>
      <c r="H191" s="154" t="n">
        <v>25.5</v>
      </c>
      <c r="I191" s="155"/>
      <c r="J191" s="155" t="n">
        <f aca="false">ROUND(I191*H191,2)</f>
        <v>0</v>
      </c>
      <c r="K191" s="156"/>
      <c r="L191" s="19"/>
      <c r="AG191" s="157" t="s">
        <v>160</v>
      </c>
      <c r="AI191" s="157" t="s">
        <v>117</v>
      </c>
      <c r="AJ191" s="157" t="s">
        <v>122</v>
      </c>
      <c r="AN191" s="3" t="s">
        <v>115</v>
      </c>
      <c r="AT191" s="158" t="e">
        <f aca="false">IF(#REF!="základná",J191,0)</f>
        <v>#REF!</v>
      </c>
      <c r="AU191" s="158" t="e">
        <f aca="false">IF(#REF!="znížená",J191,0)</f>
        <v>#REF!</v>
      </c>
      <c r="AV191" s="158" t="e">
        <f aca="false">IF(#REF!="zákl. prenesená",J191,0)</f>
        <v>#REF!</v>
      </c>
      <c r="AW191" s="158" t="e">
        <f aca="false">IF(#REF!="zníž. prenesená",J191,0)</f>
        <v>#REF!</v>
      </c>
      <c r="AX191" s="158" t="e">
        <f aca="false">IF(#REF!="nulová",J191,0)</f>
        <v>#REF!</v>
      </c>
      <c r="AY191" s="3" t="s">
        <v>122</v>
      </c>
      <c r="AZ191" s="158" t="n">
        <f aca="false">ROUND(I191*H191,2)</f>
        <v>0</v>
      </c>
      <c r="BA191" s="3" t="s">
        <v>160</v>
      </c>
      <c r="BB191" s="157" t="s">
        <v>254</v>
      </c>
    </row>
    <row r="192" s="18" customFormat="true" ht="33" hidden="false" customHeight="true" outlineLevel="0" collapsed="false">
      <c r="B192" s="149"/>
      <c r="C192" s="159" t="n">
        <v>46</v>
      </c>
      <c r="D192" s="159" t="s">
        <v>152</v>
      </c>
      <c r="E192" s="160" t="s">
        <v>255</v>
      </c>
      <c r="F192" s="161" t="s">
        <v>256</v>
      </c>
      <c r="G192" s="162" t="s">
        <v>133</v>
      </c>
      <c r="H192" s="163" t="n">
        <v>29.3</v>
      </c>
      <c r="I192" s="164"/>
      <c r="J192" s="164" t="n">
        <f aca="false">ROUND(I192*H192,2)</f>
        <v>0</v>
      </c>
      <c r="K192" s="165"/>
      <c r="L192" s="166"/>
      <c r="AG192" s="157" t="s">
        <v>159</v>
      </c>
      <c r="AI192" s="157" t="s">
        <v>152</v>
      </c>
      <c r="AJ192" s="157" t="s">
        <v>122</v>
      </c>
      <c r="AN192" s="3" t="s">
        <v>115</v>
      </c>
      <c r="AT192" s="158" t="e">
        <f aca="false">IF(#REF!="základná",J192,0)</f>
        <v>#REF!</v>
      </c>
      <c r="AU192" s="158" t="e">
        <f aca="false">IF(#REF!="znížená",J192,0)</f>
        <v>#REF!</v>
      </c>
      <c r="AV192" s="158" t="e">
        <f aca="false">IF(#REF!="zákl. prenesená",J192,0)</f>
        <v>#REF!</v>
      </c>
      <c r="AW192" s="158" t="e">
        <f aca="false">IF(#REF!="zníž. prenesená",J192,0)</f>
        <v>#REF!</v>
      </c>
      <c r="AX192" s="158" t="e">
        <f aca="false">IF(#REF!="nulová",J192,0)</f>
        <v>#REF!</v>
      </c>
      <c r="AY192" s="3" t="s">
        <v>122</v>
      </c>
      <c r="AZ192" s="158" t="n">
        <f aca="false">ROUND(I192*H192,2)</f>
        <v>0</v>
      </c>
      <c r="BA192" s="3" t="s">
        <v>160</v>
      </c>
      <c r="BB192" s="157" t="s">
        <v>257</v>
      </c>
    </row>
    <row r="193" s="18" customFormat="true" ht="33" hidden="false" customHeight="true" outlineLevel="0" collapsed="false">
      <c r="B193" s="149"/>
      <c r="C193" s="150" t="n">
        <v>47</v>
      </c>
      <c r="D193" s="150" t="s">
        <v>117</v>
      </c>
      <c r="E193" s="151" t="s">
        <v>258</v>
      </c>
      <c r="F193" s="152" t="s">
        <v>259</v>
      </c>
      <c r="G193" s="153" t="s">
        <v>133</v>
      </c>
      <c r="H193" s="154" t="n">
        <v>25.5</v>
      </c>
      <c r="I193" s="155"/>
      <c r="J193" s="155" t="n">
        <f aca="false">ROUND(I193*H193,2)</f>
        <v>0</v>
      </c>
      <c r="K193" s="156"/>
      <c r="L193" s="19"/>
      <c r="AG193" s="157" t="s">
        <v>160</v>
      </c>
      <c r="AI193" s="157" t="s">
        <v>117</v>
      </c>
      <c r="AJ193" s="157" t="s">
        <v>122</v>
      </c>
      <c r="AN193" s="3" t="s">
        <v>115</v>
      </c>
      <c r="AT193" s="158" t="e">
        <f aca="false">IF(#REF!="základná",J193,0)</f>
        <v>#REF!</v>
      </c>
      <c r="AU193" s="158" t="e">
        <f aca="false">IF(#REF!="znížená",J193,0)</f>
        <v>#REF!</v>
      </c>
      <c r="AV193" s="158" t="e">
        <f aca="false">IF(#REF!="zákl. prenesená",J193,0)</f>
        <v>#REF!</v>
      </c>
      <c r="AW193" s="158" t="e">
        <f aca="false">IF(#REF!="zníž. prenesená",J193,0)</f>
        <v>#REF!</v>
      </c>
      <c r="AX193" s="158" t="e">
        <f aca="false">IF(#REF!="nulová",J193,0)</f>
        <v>#REF!</v>
      </c>
      <c r="AY193" s="3" t="s">
        <v>122</v>
      </c>
      <c r="AZ193" s="158" t="n">
        <f aca="false">ROUND(I193*H193,2)</f>
        <v>0</v>
      </c>
      <c r="BA193" s="3" t="s">
        <v>160</v>
      </c>
      <c r="BB193" s="157" t="s">
        <v>260</v>
      </c>
    </row>
    <row r="194" s="18" customFormat="true" ht="37.9" hidden="false" customHeight="true" outlineLevel="0" collapsed="false">
      <c r="B194" s="149"/>
      <c r="C194" s="159" t="n">
        <v>48</v>
      </c>
      <c r="D194" s="159" t="s">
        <v>152</v>
      </c>
      <c r="E194" s="160" t="s">
        <v>261</v>
      </c>
      <c r="F194" s="161" t="s">
        <v>262</v>
      </c>
      <c r="G194" s="162" t="s">
        <v>133</v>
      </c>
      <c r="H194" s="163" t="n">
        <v>29.3</v>
      </c>
      <c r="I194" s="164"/>
      <c r="J194" s="164" t="n">
        <f aca="false">ROUND(I194*H194,2)</f>
        <v>0</v>
      </c>
      <c r="K194" s="165"/>
      <c r="L194" s="166"/>
      <c r="AG194" s="157" t="s">
        <v>159</v>
      </c>
      <c r="AI194" s="157" t="s">
        <v>152</v>
      </c>
      <c r="AJ194" s="157" t="s">
        <v>122</v>
      </c>
      <c r="AN194" s="3" t="s">
        <v>115</v>
      </c>
      <c r="AT194" s="158" t="e">
        <f aca="false">IF(#REF!="základná",J194,0)</f>
        <v>#REF!</v>
      </c>
      <c r="AU194" s="158" t="e">
        <f aca="false">IF(#REF!="znížená",J194,0)</f>
        <v>#REF!</v>
      </c>
      <c r="AV194" s="158" t="e">
        <f aca="false">IF(#REF!="zákl. prenesená",J194,0)</f>
        <v>#REF!</v>
      </c>
      <c r="AW194" s="158" t="e">
        <f aca="false">IF(#REF!="zníž. prenesená",J194,0)</f>
        <v>#REF!</v>
      </c>
      <c r="AX194" s="158" t="e">
        <f aca="false">IF(#REF!="nulová",J194,0)</f>
        <v>#REF!</v>
      </c>
      <c r="AY194" s="3" t="s">
        <v>122</v>
      </c>
      <c r="AZ194" s="158" t="n">
        <f aca="false">ROUND(I194*H194,2)</f>
        <v>0</v>
      </c>
      <c r="BA194" s="3" t="s">
        <v>160</v>
      </c>
      <c r="BB194" s="157" t="s">
        <v>263</v>
      </c>
    </row>
    <row r="195" s="18" customFormat="true" ht="24.2" hidden="false" customHeight="true" outlineLevel="0" collapsed="false">
      <c r="B195" s="149"/>
      <c r="C195" s="150" t="n">
        <v>49</v>
      </c>
      <c r="D195" s="150" t="s">
        <v>117</v>
      </c>
      <c r="E195" s="151" t="s">
        <v>264</v>
      </c>
      <c r="F195" s="152" t="s">
        <v>265</v>
      </c>
      <c r="G195" s="153" t="s">
        <v>133</v>
      </c>
      <c r="H195" s="154" t="n">
        <v>25.5</v>
      </c>
      <c r="I195" s="155"/>
      <c r="J195" s="155" t="n">
        <f aca="false">ROUND(I195*H195,2)</f>
        <v>0</v>
      </c>
      <c r="K195" s="156"/>
      <c r="L195" s="19"/>
      <c r="AG195" s="157" t="s">
        <v>160</v>
      </c>
      <c r="AI195" s="157" t="s">
        <v>117</v>
      </c>
      <c r="AJ195" s="157" t="s">
        <v>122</v>
      </c>
      <c r="AN195" s="3" t="s">
        <v>115</v>
      </c>
      <c r="AT195" s="158" t="e">
        <f aca="false">IF(#REF!="základná",J195,0)</f>
        <v>#REF!</v>
      </c>
      <c r="AU195" s="158" t="e">
        <f aca="false">IF(#REF!="znížená",J195,0)</f>
        <v>#REF!</v>
      </c>
      <c r="AV195" s="158" t="e">
        <f aca="false">IF(#REF!="zákl. prenesená",J195,0)</f>
        <v>#REF!</v>
      </c>
      <c r="AW195" s="158" t="e">
        <f aca="false">IF(#REF!="zníž. prenesená",J195,0)</f>
        <v>#REF!</v>
      </c>
      <c r="AX195" s="158" t="e">
        <f aca="false">IF(#REF!="nulová",J195,0)</f>
        <v>#REF!</v>
      </c>
      <c r="AY195" s="3" t="s">
        <v>122</v>
      </c>
      <c r="AZ195" s="158" t="n">
        <f aca="false">ROUND(I195*H195,2)</f>
        <v>0</v>
      </c>
      <c r="BA195" s="3" t="s">
        <v>160</v>
      </c>
      <c r="BB195" s="157" t="s">
        <v>266</v>
      </c>
    </row>
    <row r="196" s="18" customFormat="true" ht="24.2" hidden="false" customHeight="true" outlineLevel="0" collapsed="false">
      <c r="B196" s="149"/>
      <c r="C196" s="159" t="n">
        <v>50</v>
      </c>
      <c r="D196" s="159" t="s">
        <v>152</v>
      </c>
      <c r="E196" s="160" t="s">
        <v>267</v>
      </c>
      <c r="F196" s="161" t="s">
        <v>268</v>
      </c>
      <c r="G196" s="162" t="s">
        <v>133</v>
      </c>
      <c r="H196" s="163" t="n">
        <v>29.3</v>
      </c>
      <c r="I196" s="164"/>
      <c r="J196" s="164" t="n">
        <f aca="false">ROUND(I196*H196,2)</f>
        <v>0</v>
      </c>
      <c r="K196" s="165"/>
      <c r="L196" s="166"/>
      <c r="AG196" s="157" t="s">
        <v>159</v>
      </c>
      <c r="AI196" s="157" t="s">
        <v>152</v>
      </c>
      <c r="AJ196" s="157" t="s">
        <v>122</v>
      </c>
      <c r="AN196" s="3" t="s">
        <v>115</v>
      </c>
      <c r="AT196" s="158" t="e">
        <f aca="false">IF(#REF!="základná",J196,0)</f>
        <v>#REF!</v>
      </c>
      <c r="AU196" s="158" t="e">
        <f aca="false">IF(#REF!="znížená",J196,0)</f>
        <v>#REF!</v>
      </c>
      <c r="AV196" s="158" t="e">
        <f aca="false">IF(#REF!="zákl. prenesená",J196,0)</f>
        <v>#REF!</v>
      </c>
      <c r="AW196" s="158" t="e">
        <f aca="false">IF(#REF!="zníž. prenesená",J196,0)</f>
        <v>#REF!</v>
      </c>
      <c r="AX196" s="158" t="e">
        <f aca="false">IF(#REF!="nulová",J196,0)</f>
        <v>#REF!</v>
      </c>
      <c r="AY196" s="3" t="s">
        <v>122</v>
      </c>
      <c r="AZ196" s="158" t="n">
        <f aca="false">ROUND(I196*H196,2)</f>
        <v>0</v>
      </c>
      <c r="BA196" s="3" t="s">
        <v>160</v>
      </c>
      <c r="BB196" s="157" t="s">
        <v>269</v>
      </c>
    </row>
    <row r="197" s="18" customFormat="true" ht="24.2" hidden="false" customHeight="true" outlineLevel="0" collapsed="false">
      <c r="B197" s="149"/>
      <c r="C197" s="150" t="n">
        <v>51</v>
      </c>
      <c r="D197" s="150" t="s">
        <v>117</v>
      </c>
      <c r="E197" s="151" t="s">
        <v>270</v>
      </c>
      <c r="F197" s="152" t="s">
        <v>271</v>
      </c>
      <c r="G197" s="153" t="s">
        <v>236</v>
      </c>
      <c r="H197" s="154" t="n">
        <v>1</v>
      </c>
      <c r="I197" s="155"/>
      <c r="J197" s="155" t="n">
        <f aca="false">ROUND(I197*H197,2)</f>
        <v>0</v>
      </c>
      <c r="K197" s="156"/>
      <c r="L197" s="19"/>
      <c r="AG197" s="157" t="s">
        <v>160</v>
      </c>
      <c r="AI197" s="157" t="s">
        <v>117</v>
      </c>
      <c r="AJ197" s="157" t="s">
        <v>122</v>
      </c>
      <c r="AN197" s="3" t="s">
        <v>115</v>
      </c>
      <c r="AT197" s="158" t="e">
        <f aca="false">IF(#REF!="základná",J197,0)</f>
        <v>#REF!</v>
      </c>
      <c r="AU197" s="158" t="e">
        <f aca="false">IF(#REF!="znížená",J197,0)</f>
        <v>#REF!</v>
      </c>
      <c r="AV197" s="158" t="e">
        <f aca="false">IF(#REF!="zákl. prenesená",J197,0)</f>
        <v>#REF!</v>
      </c>
      <c r="AW197" s="158" t="e">
        <f aca="false">IF(#REF!="zníž. prenesená",J197,0)</f>
        <v>#REF!</v>
      </c>
      <c r="AX197" s="158" t="e">
        <f aca="false">IF(#REF!="nulová",J197,0)</f>
        <v>#REF!</v>
      </c>
      <c r="AY197" s="3" t="s">
        <v>122</v>
      </c>
      <c r="AZ197" s="158" t="n">
        <f aca="false">ROUND(I197*H197,2)</f>
        <v>0</v>
      </c>
      <c r="BA197" s="3" t="s">
        <v>160</v>
      </c>
      <c r="BB197" s="157" t="s">
        <v>272</v>
      </c>
    </row>
    <row r="198" s="140" customFormat="true" ht="22.9" hidden="false" customHeight="true" outlineLevel="0" collapsed="false">
      <c r="B198" s="141"/>
      <c r="D198" s="142" t="s">
        <v>69</v>
      </c>
      <c r="E198" s="147" t="s">
        <v>273</v>
      </c>
      <c r="F198" s="147" t="s">
        <v>274</v>
      </c>
      <c r="J198" s="148" t="n">
        <f aca="false">SUM(J199:J201)</f>
        <v>0</v>
      </c>
      <c r="L198" s="141"/>
      <c r="M198" s="18"/>
      <c r="AG198" s="142" t="s">
        <v>122</v>
      </c>
      <c r="AI198" s="145" t="s">
        <v>69</v>
      </c>
      <c r="AJ198" s="145" t="s">
        <v>77</v>
      </c>
      <c r="AN198" s="142" t="s">
        <v>115</v>
      </c>
      <c r="AZ198" s="146" t="n">
        <f aca="false">SUM(AZ199:AZ201)</f>
        <v>0</v>
      </c>
    </row>
    <row r="199" s="18" customFormat="true" ht="24.2" hidden="false" customHeight="true" outlineLevel="0" collapsed="false">
      <c r="B199" s="149"/>
      <c r="C199" s="150" t="n">
        <v>52</v>
      </c>
      <c r="D199" s="150" t="s">
        <v>117</v>
      </c>
      <c r="E199" s="151" t="s">
        <v>275</v>
      </c>
      <c r="F199" s="152" t="s">
        <v>276</v>
      </c>
      <c r="G199" s="153" t="s">
        <v>133</v>
      </c>
      <c r="H199" s="154" t="n">
        <v>10.8</v>
      </c>
      <c r="I199" s="155"/>
      <c r="J199" s="155" t="n">
        <f aca="false">ROUND(I199*H199,2)</f>
        <v>0</v>
      </c>
      <c r="K199" s="156"/>
      <c r="L199" s="19"/>
      <c r="AG199" s="157" t="s">
        <v>160</v>
      </c>
      <c r="AI199" s="157" t="s">
        <v>117</v>
      </c>
      <c r="AJ199" s="157" t="s">
        <v>122</v>
      </c>
      <c r="AN199" s="3" t="s">
        <v>115</v>
      </c>
      <c r="AT199" s="158" t="e">
        <f aca="false">IF(#REF!="základná",J199,0)</f>
        <v>#REF!</v>
      </c>
      <c r="AU199" s="158" t="e">
        <f aca="false">IF(#REF!="znížená",J199,0)</f>
        <v>#REF!</v>
      </c>
      <c r="AV199" s="158" t="e">
        <f aca="false">IF(#REF!="zákl. prenesená",J199,0)</f>
        <v>#REF!</v>
      </c>
      <c r="AW199" s="158" t="e">
        <f aca="false">IF(#REF!="zníž. prenesená",J199,0)</f>
        <v>#REF!</v>
      </c>
      <c r="AX199" s="158" t="e">
        <f aca="false">IF(#REF!="nulová",J199,0)</f>
        <v>#REF!</v>
      </c>
      <c r="AY199" s="3" t="s">
        <v>122</v>
      </c>
      <c r="AZ199" s="158" t="n">
        <f aca="false">ROUND(I199*H199,2)</f>
        <v>0</v>
      </c>
      <c r="BA199" s="3" t="s">
        <v>160</v>
      </c>
      <c r="BB199" s="157" t="s">
        <v>277</v>
      </c>
    </row>
    <row r="200" s="18" customFormat="true" ht="24.2" hidden="false" customHeight="true" outlineLevel="0" collapsed="false">
      <c r="B200" s="149"/>
      <c r="C200" s="159" t="n">
        <v>53</v>
      </c>
      <c r="D200" s="159" t="s">
        <v>152</v>
      </c>
      <c r="E200" s="160" t="s">
        <v>278</v>
      </c>
      <c r="F200" s="161" t="s">
        <v>279</v>
      </c>
      <c r="G200" s="162" t="s">
        <v>133</v>
      </c>
      <c r="H200" s="163" t="n">
        <v>11</v>
      </c>
      <c r="I200" s="164"/>
      <c r="J200" s="164" t="n">
        <f aca="false">ROUND(I200*H200,2)</f>
        <v>0</v>
      </c>
      <c r="K200" s="165"/>
      <c r="L200" s="166"/>
      <c r="AG200" s="157" t="s">
        <v>159</v>
      </c>
      <c r="AI200" s="157" t="s">
        <v>152</v>
      </c>
      <c r="AJ200" s="157" t="s">
        <v>122</v>
      </c>
      <c r="AN200" s="3" t="s">
        <v>115</v>
      </c>
      <c r="AT200" s="158" t="e">
        <f aca="false">IF(#REF!="základná",J200,0)</f>
        <v>#REF!</v>
      </c>
      <c r="AU200" s="158" t="e">
        <f aca="false">IF(#REF!="znížená",J200,0)</f>
        <v>#REF!</v>
      </c>
      <c r="AV200" s="158" t="e">
        <f aca="false">IF(#REF!="zákl. prenesená",J200,0)</f>
        <v>#REF!</v>
      </c>
      <c r="AW200" s="158" t="e">
        <f aca="false">IF(#REF!="zníž. prenesená",J200,0)</f>
        <v>#REF!</v>
      </c>
      <c r="AX200" s="158" t="e">
        <f aca="false">IF(#REF!="nulová",J200,0)</f>
        <v>#REF!</v>
      </c>
      <c r="AY200" s="3" t="s">
        <v>122</v>
      </c>
      <c r="AZ200" s="158" t="n">
        <f aca="false">ROUND(I200*H200,2)</f>
        <v>0</v>
      </c>
      <c r="BA200" s="3" t="s">
        <v>160</v>
      </c>
      <c r="BB200" s="157" t="s">
        <v>280</v>
      </c>
    </row>
    <row r="201" s="18" customFormat="true" ht="24.2" hidden="false" customHeight="true" outlineLevel="0" collapsed="false">
      <c r="B201" s="149"/>
      <c r="C201" s="150" t="n">
        <v>54</v>
      </c>
      <c r="D201" s="150" t="s">
        <v>117</v>
      </c>
      <c r="E201" s="151" t="s">
        <v>281</v>
      </c>
      <c r="F201" s="152" t="s">
        <v>282</v>
      </c>
      <c r="G201" s="153" t="s">
        <v>236</v>
      </c>
      <c r="H201" s="154" t="n">
        <v>1</v>
      </c>
      <c r="I201" s="155"/>
      <c r="J201" s="155" t="n">
        <f aca="false">ROUND(I201*H201,2)</f>
        <v>0</v>
      </c>
      <c r="K201" s="156"/>
      <c r="L201" s="19"/>
      <c r="AG201" s="157" t="s">
        <v>160</v>
      </c>
      <c r="AI201" s="157" t="s">
        <v>117</v>
      </c>
      <c r="AJ201" s="157" t="s">
        <v>122</v>
      </c>
      <c r="AN201" s="3" t="s">
        <v>115</v>
      </c>
      <c r="AT201" s="158" t="e">
        <f aca="false">IF(#REF!="základná",J201,0)</f>
        <v>#REF!</v>
      </c>
      <c r="AU201" s="158" t="e">
        <f aca="false">IF(#REF!="znížená",J201,0)</f>
        <v>#REF!</v>
      </c>
      <c r="AV201" s="158" t="e">
        <f aca="false">IF(#REF!="zákl. prenesená",J201,0)</f>
        <v>#REF!</v>
      </c>
      <c r="AW201" s="158" t="e">
        <f aca="false">IF(#REF!="zníž. prenesená",J201,0)</f>
        <v>#REF!</v>
      </c>
      <c r="AX201" s="158" t="e">
        <f aca="false">IF(#REF!="nulová",J201,0)</f>
        <v>#REF!</v>
      </c>
      <c r="AY201" s="3" t="s">
        <v>122</v>
      </c>
      <c r="AZ201" s="158" t="n">
        <f aca="false">ROUND(I201*H201,2)</f>
        <v>0</v>
      </c>
      <c r="BA201" s="3" t="s">
        <v>160</v>
      </c>
      <c r="BB201" s="157" t="s">
        <v>283</v>
      </c>
    </row>
    <row r="202" s="140" customFormat="true" ht="22.9" hidden="false" customHeight="true" outlineLevel="0" collapsed="false">
      <c r="B202" s="141"/>
      <c r="D202" s="142" t="s">
        <v>69</v>
      </c>
      <c r="E202" s="147" t="s">
        <v>284</v>
      </c>
      <c r="F202" s="147" t="s">
        <v>285</v>
      </c>
      <c r="J202" s="148" t="n">
        <f aca="false">SUM(J203:J214)</f>
        <v>0</v>
      </c>
      <c r="L202" s="141"/>
      <c r="M202" s="18"/>
      <c r="AG202" s="142" t="s">
        <v>122</v>
      </c>
      <c r="AI202" s="145" t="s">
        <v>69</v>
      </c>
      <c r="AJ202" s="145" t="s">
        <v>77</v>
      </c>
      <c r="AN202" s="142" t="s">
        <v>115</v>
      </c>
      <c r="AZ202" s="146" t="n">
        <f aca="false">SUM(AZ203:AZ214)</f>
        <v>0</v>
      </c>
    </row>
    <row r="203" s="18" customFormat="true" ht="33" hidden="false" customHeight="true" outlineLevel="0" collapsed="false">
      <c r="B203" s="149"/>
      <c r="C203" s="150" t="n">
        <v>55</v>
      </c>
      <c r="D203" s="150" t="s">
        <v>117</v>
      </c>
      <c r="E203" s="151" t="s">
        <v>286</v>
      </c>
      <c r="F203" s="152" t="s">
        <v>287</v>
      </c>
      <c r="G203" s="153" t="s">
        <v>133</v>
      </c>
      <c r="H203" s="154" t="n">
        <v>22.6</v>
      </c>
      <c r="I203" s="155"/>
      <c r="J203" s="155" t="n">
        <f aca="false">ROUND(I203*H203,2)</f>
        <v>0</v>
      </c>
      <c r="K203" s="156"/>
      <c r="L203" s="19"/>
      <c r="AG203" s="157" t="s">
        <v>160</v>
      </c>
      <c r="AI203" s="157" t="s">
        <v>117</v>
      </c>
      <c r="AJ203" s="157" t="s">
        <v>122</v>
      </c>
      <c r="AN203" s="3" t="s">
        <v>115</v>
      </c>
      <c r="AT203" s="158" t="e">
        <f aca="false">IF(#REF!="základná",J203,0)</f>
        <v>#REF!</v>
      </c>
      <c r="AU203" s="158" t="e">
        <f aca="false">IF(#REF!="znížená",J203,0)</f>
        <v>#REF!</v>
      </c>
      <c r="AV203" s="158" t="e">
        <f aca="false">IF(#REF!="zákl. prenesená",J203,0)</f>
        <v>#REF!</v>
      </c>
      <c r="AW203" s="158" t="e">
        <f aca="false">IF(#REF!="zníž. prenesená",J203,0)</f>
        <v>#REF!</v>
      </c>
      <c r="AX203" s="158" t="e">
        <f aca="false">IF(#REF!="nulová",J203,0)</f>
        <v>#REF!</v>
      </c>
      <c r="AY203" s="3" t="s">
        <v>122</v>
      </c>
      <c r="AZ203" s="158" t="n">
        <f aca="false">ROUND(I203*H203,2)</f>
        <v>0</v>
      </c>
      <c r="BA203" s="3" t="s">
        <v>160</v>
      </c>
      <c r="BB203" s="157" t="s">
        <v>288</v>
      </c>
    </row>
    <row r="204" s="18" customFormat="true" ht="44.25" hidden="false" customHeight="true" outlineLevel="0" collapsed="false">
      <c r="B204" s="149"/>
      <c r="C204" s="159" t="n">
        <v>56</v>
      </c>
      <c r="D204" s="159" t="s">
        <v>152</v>
      </c>
      <c r="E204" s="160" t="s">
        <v>289</v>
      </c>
      <c r="F204" s="161" t="s">
        <v>290</v>
      </c>
      <c r="G204" s="162" t="s">
        <v>120</v>
      </c>
      <c r="H204" s="163" t="n">
        <v>0.65</v>
      </c>
      <c r="I204" s="164"/>
      <c r="J204" s="164" t="n">
        <f aca="false">ROUND(I204*H204,2)</f>
        <v>0</v>
      </c>
      <c r="K204" s="165"/>
      <c r="L204" s="166"/>
      <c r="AG204" s="157" t="s">
        <v>159</v>
      </c>
      <c r="AI204" s="157" t="s">
        <v>152</v>
      </c>
      <c r="AJ204" s="157" t="s">
        <v>122</v>
      </c>
      <c r="AN204" s="3" t="s">
        <v>115</v>
      </c>
      <c r="AT204" s="158" t="e">
        <f aca="false">IF(#REF!="základná",J204,0)</f>
        <v>#REF!</v>
      </c>
      <c r="AU204" s="158" t="e">
        <f aca="false">IF(#REF!="znížená",J204,0)</f>
        <v>#REF!</v>
      </c>
      <c r="AV204" s="158" t="e">
        <f aca="false">IF(#REF!="zákl. prenesená",J204,0)</f>
        <v>#REF!</v>
      </c>
      <c r="AW204" s="158" t="e">
        <f aca="false">IF(#REF!="zníž. prenesená",J204,0)</f>
        <v>#REF!</v>
      </c>
      <c r="AX204" s="158" t="e">
        <f aca="false">IF(#REF!="nulová",J204,0)</f>
        <v>#REF!</v>
      </c>
      <c r="AY204" s="3" t="s">
        <v>122</v>
      </c>
      <c r="AZ204" s="158" t="n">
        <f aca="false">ROUND(I204*H204,2)</f>
        <v>0</v>
      </c>
      <c r="BA204" s="3" t="s">
        <v>160</v>
      </c>
      <c r="BB204" s="157" t="s">
        <v>291</v>
      </c>
    </row>
    <row r="205" s="18" customFormat="true" ht="24.2" hidden="false" customHeight="true" outlineLevel="0" collapsed="false">
      <c r="B205" s="149"/>
      <c r="C205" s="150" t="n">
        <v>57</v>
      </c>
      <c r="D205" s="150" t="s">
        <v>117</v>
      </c>
      <c r="E205" s="151" t="s">
        <v>292</v>
      </c>
      <c r="F205" s="152" t="s">
        <v>293</v>
      </c>
      <c r="G205" s="153" t="s">
        <v>143</v>
      </c>
      <c r="H205" s="154" t="n">
        <v>35.2</v>
      </c>
      <c r="I205" s="155"/>
      <c r="J205" s="155" t="n">
        <f aca="false">ROUND(I205*H205,2)</f>
        <v>0</v>
      </c>
      <c r="K205" s="156"/>
      <c r="L205" s="19"/>
      <c r="AG205" s="157" t="s">
        <v>160</v>
      </c>
      <c r="AI205" s="157" t="s">
        <v>117</v>
      </c>
      <c r="AJ205" s="157" t="s">
        <v>122</v>
      </c>
      <c r="AN205" s="3" t="s">
        <v>115</v>
      </c>
      <c r="AT205" s="158" t="e">
        <f aca="false">IF(#REF!="základná",J205,0)</f>
        <v>#REF!</v>
      </c>
      <c r="AU205" s="158" t="e">
        <f aca="false">IF(#REF!="znížená",J205,0)</f>
        <v>#REF!</v>
      </c>
      <c r="AV205" s="158" t="e">
        <f aca="false">IF(#REF!="zákl. prenesená",J205,0)</f>
        <v>#REF!</v>
      </c>
      <c r="AW205" s="158" t="e">
        <f aca="false">IF(#REF!="zníž. prenesená",J205,0)</f>
        <v>#REF!</v>
      </c>
      <c r="AX205" s="158" t="e">
        <f aca="false">IF(#REF!="nulová",J205,0)</f>
        <v>#REF!</v>
      </c>
      <c r="AY205" s="3" t="s">
        <v>122</v>
      </c>
      <c r="AZ205" s="158" t="n">
        <f aca="false">ROUND(I205*H205,2)</f>
        <v>0</v>
      </c>
      <c r="BA205" s="3" t="s">
        <v>160</v>
      </c>
      <c r="BB205" s="157" t="s">
        <v>294</v>
      </c>
    </row>
    <row r="206" s="18" customFormat="true" ht="24.2" hidden="false" customHeight="true" outlineLevel="0" collapsed="false">
      <c r="B206" s="149"/>
      <c r="C206" s="150" t="n">
        <v>58</v>
      </c>
      <c r="D206" s="150" t="s">
        <v>117</v>
      </c>
      <c r="E206" s="151" t="s">
        <v>295</v>
      </c>
      <c r="F206" s="152" t="s">
        <v>296</v>
      </c>
      <c r="G206" s="153" t="s">
        <v>133</v>
      </c>
      <c r="H206" s="154" t="n">
        <v>25</v>
      </c>
      <c r="I206" s="155"/>
      <c r="J206" s="155" t="n">
        <f aca="false">ROUND(I206*H206,2)</f>
        <v>0</v>
      </c>
      <c r="K206" s="156"/>
      <c r="L206" s="19"/>
      <c r="AG206" s="157" t="s">
        <v>160</v>
      </c>
      <c r="AI206" s="157" t="s">
        <v>117</v>
      </c>
      <c r="AJ206" s="157" t="s">
        <v>122</v>
      </c>
      <c r="AN206" s="3" t="s">
        <v>115</v>
      </c>
      <c r="AT206" s="158" t="e">
        <f aca="false">IF(#REF!="základná",J206,0)</f>
        <v>#REF!</v>
      </c>
      <c r="AU206" s="158" t="e">
        <f aca="false">IF(#REF!="znížená",J206,0)</f>
        <v>#REF!</v>
      </c>
      <c r="AV206" s="158" t="e">
        <f aca="false">IF(#REF!="zákl. prenesená",J206,0)</f>
        <v>#REF!</v>
      </c>
      <c r="AW206" s="158" t="e">
        <f aca="false">IF(#REF!="zníž. prenesená",J206,0)</f>
        <v>#REF!</v>
      </c>
      <c r="AX206" s="158" t="e">
        <f aca="false">IF(#REF!="nulová",J206,0)</f>
        <v>#REF!</v>
      </c>
      <c r="AY206" s="3" t="s">
        <v>122</v>
      </c>
      <c r="AZ206" s="158" t="n">
        <f aca="false">ROUND(I206*H206,2)</f>
        <v>0</v>
      </c>
      <c r="BA206" s="3" t="s">
        <v>160</v>
      </c>
      <c r="BB206" s="157" t="s">
        <v>297</v>
      </c>
    </row>
    <row r="207" s="18" customFormat="true" ht="37.9" hidden="false" customHeight="true" outlineLevel="0" collapsed="false">
      <c r="B207" s="149"/>
      <c r="C207" s="159" t="n">
        <v>59</v>
      </c>
      <c r="D207" s="159" t="s">
        <v>152</v>
      </c>
      <c r="E207" s="160" t="s">
        <v>298</v>
      </c>
      <c r="F207" s="161" t="s">
        <v>299</v>
      </c>
      <c r="G207" s="162" t="s">
        <v>133</v>
      </c>
      <c r="H207" s="163" t="n">
        <v>25</v>
      </c>
      <c r="I207" s="164"/>
      <c r="J207" s="164" t="n">
        <f aca="false">ROUND(I207*H207,2)</f>
        <v>0</v>
      </c>
      <c r="K207" s="165"/>
      <c r="L207" s="166"/>
      <c r="AG207" s="157" t="s">
        <v>159</v>
      </c>
      <c r="AI207" s="157" t="s">
        <v>152</v>
      </c>
      <c r="AJ207" s="157" t="s">
        <v>122</v>
      </c>
      <c r="AN207" s="3" t="s">
        <v>115</v>
      </c>
      <c r="AT207" s="158" t="e">
        <f aca="false">IF(#REF!="základná",J207,0)</f>
        <v>#REF!</v>
      </c>
      <c r="AU207" s="158" t="e">
        <f aca="false">IF(#REF!="znížená",J207,0)</f>
        <v>#REF!</v>
      </c>
      <c r="AV207" s="158" t="e">
        <f aca="false">IF(#REF!="zákl. prenesená",J207,0)</f>
        <v>#REF!</v>
      </c>
      <c r="AW207" s="158" t="e">
        <f aca="false">IF(#REF!="zníž. prenesená",J207,0)</f>
        <v>#REF!</v>
      </c>
      <c r="AX207" s="158" t="e">
        <f aca="false">IF(#REF!="nulová",J207,0)</f>
        <v>#REF!</v>
      </c>
      <c r="AY207" s="3" t="s">
        <v>122</v>
      </c>
      <c r="AZ207" s="158" t="n">
        <f aca="false">ROUND(I207*H207,2)</f>
        <v>0</v>
      </c>
      <c r="BA207" s="3" t="s">
        <v>160</v>
      </c>
      <c r="BB207" s="157" t="s">
        <v>300</v>
      </c>
    </row>
    <row r="208" s="18" customFormat="true" ht="24.2" hidden="false" customHeight="true" outlineLevel="0" collapsed="false">
      <c r="B208" s="149"/>
      <c r="C208" s="159" t="n">
        <v>60</v>
      </c>
      <c r="D208" s="159" t="s">
        <v>152</v>
      </c>
      <c r="E208" s="160" t="s">
        <v>301</v>
      </c>
      <c r="F208" s="161" t="s">
        <v>302</v>
      </c>
      <c r="G208" s="162" t="s">
        <v>120</v>
      </c>
      <c r="H208" s="163" t="n">
        <v>2.28</v>
      </c>
      <c r="I208" s="164"/>
      <c r="J208" s="164" t="n">
        <f aca="false">ROUND(I208*H208,2)</f>
        <v>0</v>
      </c>
      <c r="K208" s="165"/>
      <c r="L208" s="166"/>
      <c r="AG208" s="157" t="s">
        <v>159</v>
      </c>
      <c r="AI208" s="157" t="s">
        <v>152</v>
      </c>
      <c r="AJ208" s="157" t="s">
        <v>122</v>
      </c>
      <c r="AN208" s="3" t="s">
        <v>115</v>
      </c>
      <c r="AT208" s="158" t="e">
        <f aca="false">IF(#REF!="základná",J208,0)</f>
        <v>#REF!</v>
      </c>
      <c r="AU208" s="158" t="e">
        <f aca="false">IF(#REF!="znížená",J208,0)</f>
        <v>#REF!</v>
      </c>
      <c r="AV208" s="158" t="e">
        <f aca="false">IF(#REF!="zákl. prenesená",J208,0)</f>
        <v>#REF!</v>
      </c>
      <c r="AW208" s="158" t="e">
        <f aca="false">IF(#REF!="zníž. prenesená",J208,0)</f>
        <v>#REF!</v>
      </c>
      <c r="AX208" s="158" t="e">
        <f aca="false">IF(#REF!="nulová",J208,0)</f>
        <v>#REF!</v>
      </c>
      <c r="AY208" s="3" t="s">
        <v>122</v>
      </c>
      <c r="AZ208" s="158" t="n">
        <f aca="false">ROUND(I208*H208,2)</f>
        <v>0</v>
      </c>
      <c r="BA208" s="3" t="s">
        <v>160</v>
      </c>
      <c r="BB208" s="157" t="s">
        <v>303</v>
      </c>
    </row>
    <row r="209" s="18" customFormat="true" ht="24.2" hidden="false" customHeight="true" outlineLevel="0" collapsed="false">
      <c r="B209" s="149"/>
      <c r="C209" s="150" t="n">
        <v>61</v>
      </c>
      <c r="D209" s="150" t="s">
        <v>117</v>
      </c>
      <c r="E209" s="151" t="s">
        <v>304</v>
      </c>
      <c r="F209" s="152" t="s">
        <v>305</v>
      </c>
      <c r="G209" s="153" t="s">
        <v>133</v>
      </c>
      <c r="H209" s="154" t="n">
        <v>25</v>
      </c>
      <c r="I209" s="155"/>
      <c r="J209" s="155" t="n">
        <f aca="false">ROUND(I209*H209,2)</f>
        <v>0</v>
      </c>
      <c r="K209" s="156"/>
      <c r="L209" s="19"/>
      <c r="AG209" s="157" t="s">
        <v>160</v>
      </c>
      <c r="AI209" s="157" t="s">
        <v>117</v>
      </c>
      <c r="AJ209" s="157" t="s">
        <v>122</v>
      </c>
      <c r="AN209" s="3" t="s">
        <v>115</v>
      </c>
      <c r="AT209" s="158" t="e">
        <f aca="false">IF(#REF!="základná",J209,0)</f>
        <v>#REF!</v>
      </c>
      <c r="AU209" s="158" t="e">
        <f aca="false">IF(#REF!="znížená",J209,0)</f>
        <v>#REF!</v>
      </c>
      <c r="AV209" s="158" t="e">
        <f aca="false">IF(#REF!="zákl. prenesená",J209,0)</f>
        <v>#REF!</v>
      </c>
      <c r="AW209" s="158" t="e">
        <f aca="false">IF(#REF!="zníž. prenesená",J209,0)</f>
        <v>#REF!</v>
      </c>
      <c r="AX209" s="158" t="e">
        <f aca="false">IF(#REF!="nulová",J209,0)</f>
        <v>#REF!</v>
      </c>
      <c r="AY209" s="3" t="s">
        <v>122</v>
      </c>
      <c r="AZ209" s="158" t="n">
        <f aca="false">ROUND(I209*H209,2)</f>
        <v>0</v>
      </c>
      <c r="BA209" s="3" t="s">
        <v>160</v>
      </c>
      <c r="BB209" s="157" t="s">
        <v>297</v>
      </c>
    </row>
    <row r="210" s="18" customFormat="true" ht="15.75" hidden="false" customHeight="true" outlineLevel="0" collapsed="false">
      <c r="B210" s="149"/>
      <c r="C210" s="150" t="n">
        <v>62</v>
      </c>
      <c r="D210" s="150" t="s">
        <v>117</v>
      </c>
      <c r="E210" s="151" t="s">
        <v>306</v>
      </c>
      <c r="F210" s="152" t="s">
        <v>307</v>
      </c>
      <c r="G210" s="153" t="s">
        <v>133</v>
      </c>
      <c r="H210" s="154" t="n">
        <v>49.5</v>
      </c>
      <c r="I210" s="155"/>
      <c r="J210" s="155" t="n">
        <f aca="false">ROUND(I210*H210,2)</f>
        <v>0</v>
      </c>
      <c r="K210" s="156"/>
      <c r="L210" s="19"/>
      <c r="AG210" s="157" t="s">
        <v>160</v>
      </c>
      <c r="AI210" s="157" t="s">
        <v>117</v>
      </c>
      <c r="AJ210" s="157" t="s">
        <v>122</v>
      </c>
      <c r="AN210" s="3" t="s">
        <v>115</v>
      </c>
      <c r="AT210" s="158" t="e">
        <f aca="false">IF(#REF!="základná",J210,0)</f>
        <v>#REF!</v>
      </c>
      <c r="AU210" s="158" t="e">
        <f aca="false">IF(#REF!="znížená",J210,0)</f>
        <v>#REF!</v>
      </c>
      <c r="AV210" s="158" t="e">
        <f aca="false">IF(#REF!="zákl. prenesená",J210,0)</f>
        <v>#REF!</v>
      </c>
      <c r="AW210" s="158" t="e">
        <f aca="false">IF(#REF!="zníž. prenesená",J210,0)</f>
        <v>#REF!</v>
      </c>
      <c r="AX210" s="158" t="e">
        <f aca="false">IF(#REF!="nulová",J210,0)</f>
        <v>#REF!</v>
      </c>
      <c r="AY210" s="3" t="s">
        <v>122</v>
      </c>
      <c r="AZ210" s="158" t="n">
        <f aca="false">ROUND(I210*H210,2)</f>
        <v>0</v>
      </c>
      <c r="BA210" s="3" t="s">
        <v>160</v>
      </c>
      <c r="BB210" s="157" t="s">
        <v>297</v>
      </c>
    </row>
    <row r="211" s="18" customFormat="true" ht="33" hidden="false" customHeight="true" outlineLevel="0" collapsed="false">
      <c r="B211" s="149"/>
      <c r="C211" s="150" t="n">
        <v>63</v>
      </c>
      <c r="D211" s="150" t="s">
        <v>117</v>
      </c>
      <c r="E211" s="151" t="s">
        <v>308</v>
      </c>
      <c r="F211" s="152" t="s">
        <v>309</v>
      </c>
      <c r="G211" s="153" t="s">
        <v>143</v>
      </c>
      <c r="H211" s="154" t="n">
        <v>152</v>
      </c>
      <c r="I211" s="155"/>
      <c r="J211" s="155" t="n">
        <f aca="false">ROUND(I211*H211,2)</f>
        <v>0</v>
      </c>
      <c r="K211" s="156"/>
      <c r="L211" s="19"/>
      <c r="AG211" s="157" t="s">
        <v>160</v>
      </c>
      <c r="AI211" s="157" t="s">
        <v>117</v>
      </c>
      <c r="AJ211" s="157" t="s">
        <v>122</v>
      </c>
      <c r="AN211" s="3" t="s">
        <v>115</v>
      </c>
      <c r="AT211" s="158" t="e">
        <f aca="false">IF(#REF!="základná",J211,0)</f>
        <v>#REF!</v>
      </c>
      <c r="AU211" s="158" t="e">
        <f aca="false">IF(#REF!="znížená",J211,0)</f>
        <v>#REF!</v>
      </c>
      <c r="AV211" s="158" t="e">
        <f aca="false">IF(#REF!="zákl. prenesená",J211,0)</f>
        <v>#REF!</v>
      </c>
      <c r="AW211" s="158" t="e">
        <f aca="false">IF(#REF!="zníž. prenesená",J211,0)</f>
        <v>#REF!</v>
      </c>
      <c r="AX211" s="158" t="e">
        <f aca="false">IF(#REF!="nulová",J211,0)</f>
        <v>#REF!</v>
      </c>
      <c r="AY211" s="3" t="s">
        <v>122</v>
      </c>
      <c r="AZ211" s="158" t="n">
        <f aca="false">ROUND(I211*H211,2)</f>
        <v>0</v>
      </c>
      <c r="BA211" s="3" t="s">
        <v>160</v>
      </c>
      <c r="BB211" s="157" t="s">
        <v>310</v>
      </c>
    </row>
    <row r="212" s="18" customFormat="true" ht="44.25" hidden="false" customHeight="true" outlineLevel="0" collapsed="false">
      <c r="B212" s="149"/>
      <c r="C212" s="150" t="n">
        <v>64</v>
      </c>
      <c r="D212" s="150" t="s">
        <v>117</v>
      </c>
      <c r="E212" s="151" t="s">
        <v>311</v>
      </c>
      <c r="F212" s="152" t="s">
        <v>312</v>
      </c>
      <c r="G212" s="153" t="s">
        <v>120</v>
      </c>
      <c r="H212" s="154" t="n">
        <v>2.51</v>
      </c>
      <c r="I212" s="155"/>
      <c r="J212" s="155" t="n">
        <f aca="false">ROUND(I212*H212,2)</f>
        <v>0</v>
      </c>
      <c r="K212" s="156"/>
      <c r="L212" s="19"/>
      <c r="AG212" s="157" t="s">
        <v>160</v>
      </c>
      <c r="AI212" s="157" t="s">
        <v>117</v>
      </c>
      <c r="AJ212" s="157" t="s">
        <v>122</v>
      </c>
      <c r="AN212" s="3" t="s">
        <v>115</v>
      </c>
      <c r="AT212" s="158" t="e">
        <f aca="false">IF(#REF!="základná",J212,0)</f>
        <v>#REF!</v>
      </c>
      <c r="AU212" s="158" t="e">
        <f aca="false">IF(#REF!="znížená",J212,0)</f>
        <v>#REF!</v>
      </c>
      <c r="AV212" s="158" t="e">
        <f aca="false">IF(#REF!="zákl. prenesená",J212,0)</f>
        <v>#REF!</v>
      </c>
      <c r="AW212" s="158" t="e">
        <f aca="false">IF(#REF!="zníž. prenesená",J212,0)</f>
        <v>#REF!</v>
      </c>
      <c r="AX212" s="158" t="e">
        <f aca="false">IF(#REF!="nulová",J212,0)</f>
        <v>#REF!</v>
      </c>
      <c r="AY212" s="3" t="s">
        <v>122</v>
      </c>
      <c r="AZ212" s="158" t="n">
        <f aca="false">ROUND(I212*H212,2)</f>
        <v>0</v>
      </c>
      <c r="BA212" s="3" t="s">
        <v>160</v>
      </c>
      <c r="BB212" s="157" t="s">
        <v>313</v>
      </c>
    </row>
    <row r="213" s="18" customFormat="true" ht="37.9" hidden="false" customHeight="true" outlineLevel="0" collapsed="false">
      <c r="B213" s="149"/>
      <c r="C213" s="159" t="n">
        <v>65</v>
      </c>
      <c r="D213" s="159" t="s">
        <v>152</v>
      </c>
      <c r="E213" s="160" t="s">
        <v>314</v>
      </c>
      <c r="F213" s="161" t="s">
        <v>315</v>
      </c>
      <c r="G213" s="162" t="s">
        <v>316</v>
      </c>
      <c r="H213" s="163" t="n">
        <v>23</v>
      </c>
      <c r="I213" s="164"/>
      <c r="J213" s="164" t="n">
        <f aca="false">ROUND(I213*H213,2)</f>
        <v>0</v>
      </c>
      <c r="K213" s="165"/>
      <c r="L213" s="166"/>
      <c r="AG213" s="157" t="s">
        <v>159</v>
      </c>
      <c r="AI213" s="157" t="s">
        <v>152</v>
      </c>
      <c r="AJ213" s="157" t="s">
        <v>122</v>
      </c>
      <c r="AN213" s="3" t="s">
        <v>115</v>
      </c>
      <c r="AT213" s="158" t="e">
        <f aca="false">IF(#REF!="základná",J213,0)</f>
        <v>#REF!</v>
      </c>
      <c r="AU213" s="158" t="e">
        <f aca="false">IF(#REF!="znížená",J213,0)</f>
        <v>#REF!</v>
      </c>
      <c r="AV213" s="158" t="e">
        <f aca="false">IF(#REF!="zákl. prenesená",J213,0)</f>
        <v>#REF!</v>
      </c>
      <c r="AW213" s="158" t="e">
        <f aca="false">IF(#REF!="zníž. prenesená",J213,0)</f>
        <v>#REF!</v>
      </c>
      <c r="AX213" s="158" t="e">
        <f aca="false">IF(#REF!="nulová",J213,0)</f>
        <v>#REF!</v>
      </c>
      <c r="AY213" s="3" t="s">
        <v>122</v>
      </c>
      <c r="AZ213" s="158" t="n">
        <f aca="false">ROUND(I213*H213,2)</f>
        <v>0</v>
      </c>
      <c r="BA213" s="3" t="s">
        <v>160</v>
      </c>
      <c r="BB213" s="157" t="s">
        <v>317</v>
      </c>
    </row>
    <row r="214" s="18" customFormat="true" ht="24.2" hidden="false" customHeight="true" outlineLevel="0" collapsed="false">
      <c r="B214" s="149"/>
      <c r="C214" s="150" t="n">
        <v>66</v>
      </c>
      <c r="D214" s="150" t="s">
        <v>117</v>
      </c>
      <c r="E214" s="151" t="s">
        <v>318</v>
      </c>
      <c r="F214" s="152" t="s">
        <v>319</v>
      </c>
      <c r="G214" s="153" t="s">
        <v>236</v>
      </c>
      <c r="H214" s="154" t="n">
        <v>1</v>
      </c>
      <c r="I214" s="155"/>
      <c r="J214" s="155" t="n">
        <f aca="false">ROUND(I214*H214,2)</f>
        <v>0</v>
      </c>
      <c r="K214" s="156"/>
      <c r="L214" s="19"/>
      <c r="AG214" s="157" t="s">
        <v>160</v>
      </c>
      <c r="AI214" s="157" t="s">
        <v>117</v>
      </c>
      <c r="AJ214" s="157" t="s">
        <v>122</v>
      </c>
      <c r="AN214" s="3" t="s">
        <v>115</v>
      </c>
      <c r="AT214" s="158" t="e">
        <f aca="false">IF(#REF!="základná",J214,0)</f>
        <v>#REF!</v>
      </c>
      <c r="AU214" s="158" t="e">
        <f aca="false">IF(#REF!="znížená",J214,0)</f>
        <v>#REF!</v>
      </c>
      <c r="AV214" s="158" t="e">
        <f aca="false">IF(#REF!="zákl. prenesená",J214,0)</f>
        <v>#REF!</v>
      </c>
      <c r="AW214" s="158" t="e">
        <f aca="false">IF(#REF!="zníž. prenesená",J214,0)</f>
        <v>#REF!</v>
      </c>
      <c r="AX214" s="158" t="e">
        <f aca="false">IF(#REF!="nulová",J214,0)</f>
        <v>#REF!</v>
      </c>
      <c r="AY214" s="3" t="s">
        <v>122</v>
      </c>
      <c r="AZ214" s="158" t="n">
        <f aca="false">ROUND(I214*H214,2)</f>
        <v>0</v>
      </c>
      <c r="BA214" s="3" t="s">
        <v>160</v>
      </c>
      <c r="BB214" s="157" t="s">
        <v>320</v>
      </c>
    </row>
    <row r="215" s="140" customFormat="true" ht="22.9" hidden="false" customHeight="true" outlineLevel="0" collapsed="false">
      <c r="B215" s="141"/>
      <c r="D215" s="142" t="s">
        <v>69</v>
      </c>
      <c r="E215" s="147" t="s">
        <v>321</v>
      </c>
      <c r="F215" s="147" t="s">
        <v>322</v>
      </c>
      <c r="J215" s="148" t="n">
        <f aca="false">SUM(J216:J221)</f>
        <v>0</v>
      </c>
      <c r="L215" s="141"/>
      <c r="M215" s="18"/>
      <c r="AG215" s="142" t="s">
        <v>122</v>
      </c>
      <c r="AI215" s="145" t="s">
        <v>69</v>
      </c>
      <c r="AJ215" s="145" t="s">
        <v>77</v>
      </c>
      <c r="AN215" s="142" t="s">
        <v>115</v>
      </c>
      <c r="AZ215" s="146" t="n">
        <f aca="false">SUM(AZ216:AZ221)</f>
        <v>0</v>
      </c>
    </row>
    <row r="216" s="18" customFormat="true" ht="24.2" hidden="false" customHeight="true" outlineLevel="0" collapsed="false">
      <c r="B216" s="149"/>
      <c r="C216" s="150" t="n">
        <v>67</v>
      </c>
      <c r="D216" s="150" t="s">
        <v>117</v>
      </c>
      <c r="E216" s="151" t="s">
        <v>323</v>
      </c>
      <c r="F216" s="152" t="s">
        <v>324</v>
      </c>
      <c r="G216" s="153" t="s">
        <v>143</v>
      </c>
      <c r="H216" s="154" t="n">
        <v>15.5</v>
      </c>
      <c r="I216" s="155"/>
      <c r="J216" s="155" t="n">
        <f aca="false">ROUND(I216*H216,2)</f>
        <v>0</v>
      </c>
      <c r="K216" s="156"/>
      <c r="L216" s="19"/>
      <c r="AG216" s="157" t="s">
        <v>160</v>
      </c>
      <c r="AI216" s="157" t="s">
        <v>117</v>
      </c>
      <c r="AJ216" s="157" t="s">
        <v>122</v>
      </c>
      <c r="AN216" s="3" t="s">
        <v>115</v>
      </c>
      <c r="AT216" s="158" t="e">
        <f aca="false">IF(#REF!="základná",J216,0)</f>
        <v>#REF!</v>
      </c>
      <c r="AU216" s="158" t="e">
        <f aca="false">IF(#REF!="znížená",J216,0)</f>
        <v>#REF!</v>
      </c>
      <c r="AV216" s="158" t="e">
        <f aca="false">IF(#REF!="zákl. prenesená",J216,0)</f>
        <v>#REF!</v>
      </c>
      <c r="AW216" s="158" t="e">
        <f aca="false">IF(#REF!="zníž. prenesená",J216,0)</f>
        <v>#REF!</v>
      </c>
      <c r="AX216" s="158" t="e">
        <f aca="false">IF(#REF!="nulová",J216,0)</f>
        <v>#REF!</v>
      </c>
      <c r="AY216" s="3" t="s">
        <v>122</v>
      </c>
      <c r="AZ216" s="158" t="n">
        <f aca="false">ROUND(I216*H216,2)</f>
        <v>0</v>
      </c>
      <c r="BA216" s="3" t="s">
        <v>160</v>
      </c>
      <c r="BB216" s="157" t="s">
        <v>325</v>
      </c>
    </row>
    <row r="217" s="18" customFormat="true" ht="24.2" hidden="false" customHeight="true" outlineLevel="0" collapsed="false">
      <c r="B217" s="149"/>
      <c r="C217" s="150" t="n">
        <v>68</v>
      </c>
      <c r="D217" s="150" t="s">
        <v>117</v>
      </c>
      <c r="E217" s="151" t="s">
        <v>326</v>
      </c>
      <c r="F217" s="152" t="s">
        <v>327</v>
      </c>
      <c r="G217" s="153" t="s">
        <v>143</v>
      </c>
      <c r="H217" s="154" t="n">
        <v>6.5</v>
      </c>
      <c r="I217" s="155"/>
      <c r="J217" s="155" t="n">
        <f aca="false">ROUND(I217*H217,2)</f>
        <v>0</v>
      </c>
      <c r="K217" s="156"/>
      <c r="L217" s="19"/>
      <c r="AG217" s="157" t="s">
        <v>160</v>
      </c>
      <c r="AI217" s="157" t="s">
        <v>117</v>
      </c>
      <c r="AJ217" s="157" t="s">
        <v>122</v>
      </c>
      <c r="AN217" s="3" t="s">
        <v>115</v>
      </c>
      <c r="AT217" s="158" t="e">
        <f aca="false">IF(#REF!="základná",J217,0)</f>
        <v>#REF!</v>
      </c>
      <c r="AU217" s="158" t="e">
        <f aca="false">IF(#REF!="znížená",J217,0)</f>
        <v>#REF!</v>
      </c>
      <c r="AV217" s="158" t="e">
        <f aca="false">IF(#REF!="zákl. prenesená",J217,0)</f>
        <v>#REF!</v>
      </c>
      <c r="AW217" s="158" t="e">
        <f aca="false">IF(#REF!="zníž. prenesená",J217,0)</f>
        <v>#REF!</v>
      </c>
      <c r="AX217" s="158" t="e">
        <f aca="false">IF(#REF!="nulová",J217,0)</f>
        <v>#REF!</v>
      </c>
      <c r="AY217" s="3" t="s">
        <v>122</v>
      </c>
      <c r="AZ217" s="158" t="n">
        <f aca="false">ROUND(I217*H217,2)</f>
        <v>0</v>
      </c>
      <c r="BA217" s="3" t="s">
        <v>160</v>
      </c>
      <c r="BB217" s="157" t="s">
        <v>328</v>
      </c>
    </row>
    <row r="218" s="18" customFormat="true" ht="24.2" hidden="false" customHeight="true" outlineLevel="0" collapsed="false">
      <c r="B218" s="149"/>
      <c r="C218" s="150" t="n">
        <v>69</v>
      </c>
      <c r="D218" s="150" t="s">
        <v>117</v>
      </c>
      <c r="E218" s="151" t="s">
        <v>329</v>
      </c>
      <c r="F218" s="152" t="s">
        <v>330</v>
      </c>
      <c r="G218" s="153" t="s">
        <v>143</v>
      </c>
      <c r="H218" s="154" t="n">
        <v>6.5</v>
      </c>
      <c r="I218" s="155"/>
      <c r="J218" s="155" t="n">
        <f aca="false">ROUND(I218*H218,2)</f>
        <v>0</v>
      </c>
      <c r="K218" s="156"/>
      <c r="L218" s="19"/>
      <c r="AG218" s="157" t="s">
        <v>160</v>
      </c>
      <c r="AI218" s="157" t="s">
        <v>117</v>
      </c>
      <c r="AJ218" s="157" t="s">
        <v>122</v>
      </c>
      <c r="AN218" s="3" t="s">
        <v>115</v>
      </c>
      <c r="AT218" s="158" t="e">
        <f aca="false">IF(#REF!="základná",J218,0)</f>
        <v>#REF!</v>
      </c>
      <c r="AU218" s="158" t="e">
        <f aca="false">IF(#REF!="znížená",J218,0)</f>
        <v>#REF!</v>
      </c>
      <c r="AV218" s="158" t="e">
        <f aca="false">IF(#REF!="zákl. prenesená",J218,0)</f>
        <v>#REF!</v>
      </c>
      <c r="AW218" s="158" t="e">
        <f aca="false">IF(#REF!="zníž. prenesená",J218,0)</f>
        <v>#REF!</v>
      </c>
      <c r="AX218" s="158" t="e">
        <f aca="false">IF(#REF!="nulová",J218,0)</f>
        <v>#REF!</v>
      </c>
      <c r="AY218" s="3" t="s">
        <v>122</v>
      </c>
      <c r="AZ218" s="158" t="n">
        <f aca="false">ROUND(I218*H218,2)</f>
        <v>0</v>
      </c>
      <c r="BA218" s="3" t="s">
        <v>160</v>
      </c>
      <c r="BB218" s="157" t="s">
        <v>331</v>
      </c>
    </row>
    <row r="219" s="18" customFormat="true" ht="24.2" hidden="false" customHeight="true" outlineLevel="0" collapsed="false">
      <c r="B219" s="149"/>
      <c r="C219" s="150" t="n">
        <v>70</v>
      </c>
      <c r="D219" s="150"/>
      <c r="E219" s="151" t="s">
        <v>332</v>
      </c>
      <c r="F219" s="152" t="s">
        <v>333</v>
      </c>
      <c r="G219" s="153" t="s">
        <v>206</v>
      </c>
      <c r="H219" s="154" t="n">
        <v>2</v>
      </c>
      <c r="I219" s="155"/>
      <c r="J219" s="155" t="n">
        <f aca="false">ROUND(I219*H219,2)</f>
        <v>0</v>
      </c>
      <c r="K219" s="156"/>
      <c r="L219" s="19"/>
      <c r="AG219" s="157"/>
      <c r="AI219" s="157"/>
      <c r="AJ219" s="157"/>
      <c r="AN219" s="3"/>
      <c r="AT219" s="158"/>
      <c r="AU219" s="158"/>
      <c r="AV219" s="158"/>
      <c r="AW219" s="158"/>
      <c r="AX219" s="158"/>
      <c r="AY219" s="3"/>
      <c r="AZ219" s="158"/>
      <c r="BA219" s="3"/>
      <c r="BB219" s="157"/>
    </row>
    <row r="220" s="18" customFormat="true" ht="24.2" hidden="false" customHeight="true" outlineLevel="0" collapsed="false">
      <c r="B220" s="149"/>
      <c r="C220" s="150" t="n">
        <v>71</v>
      </c>
      <c r="D220" s="150" t="s">
        <v>117</v>
      </c>
      <c r="E220" s="151" t="s">
        <v>334</v>
      </c>
      <c r="F220" s="152" t="s">
        <v>335</v>
      </c>
      <c r="G220" s="153" t="s">
        <v>143</v>
      </c>
      <c r="H220" s="154" t="n">
        <v>3.6</v>
      </c>
      <c r="I220" s="155"/>
      <c r="J220" s="155" t="n">
        <f aca="false">ROUND(I220*H220,2)</f>
        <v>0</v>
      </c>
      <c r="K220" s="156"/>
      <c r="L220" s="19"/>
      <c r="AG220" s="157" t="s">
        <v>160</v>
      </c>
      <c r="AI220" s="157" t="s">
        <v>117</v>
      </c>
      <c r="AJ220" s="157" t="s">
        <v>122</v>
      </c>
      <c r="AN220" s="3" t="s">
        <v>115</v>
      </c>
      <c r="AT220" s="158" t="e">
        <f aca="false">IF(#REF!="základná",J220,0)</f>
        <v>#REF!</v>
      </c>
      <c r="AU220" s="158" t="e">
        <f aca="false">IF(#REF!="znížená",J220,0)</f>
        <v>#REF!</v>
      </c>
      <c r="AV220" s="158" t="e">
        <f aca="false">IF(#REF!="zákl. prenesená",J220,0)</f>
        <v>#REF!</v>
      </c>
      <c r="AW220" s="158" t="e">
        <f aca="false">IF(#REF!="zníž. prenesená",J220,0)</f>
        <v>#REF!</v>
      </c>
      <c r="AX220" s="158" t="e">
        <f aca="false">IF(#REF!="nulová",J220,0)</f>
        <v>#REF!</v>
      </c>
      <c r="AY220" s="3" t="s">
        <v>122</v>
      </c>
      <c r="AZ220" s="158" t="n">
        <f aca="false">ROUND(I220*H220,2)</f>
        <v>0</v>
      </c>
      <c r="BA220" s="3" t="s">
        <v>160</v>
      </c>
      <c r="BB220" s="157" t="s">
        <v>336</v>
      </c>
    </row>
    <row r="221" s="18" customFormat="true" ht="24.2" hidden="false" customHeight="true" outlineLevel="0" collapsed="false">
      <c r="B221" s="149"/>
      <c r="C221" s="150" t="n">
        <v>72</v>
      </c>
      <c r="D221" s="150" t="s">
        <v>117</v>
      </c>
      <c r="E221" s="151" t="s">
        <v>337</v>
      </c>
      <c r="F221" s="152" t="s">
        <v>338</v>
      </c>
      <c r="G221" s="153" t="s">
        <v>236</v>
      </c>
      <c r="H221" s="154" t="n">
        <v>1</v>
      </c>
      <c r="I221" s="155"/>
      <c r="J221" s="155" t="n">
        <f aca="false">ROUND(I221*H221,2)</f>
        <v>0</v>
      </c>
      <c r="K221" s="156"/>
      <c r="L221" s="19"/>
      <c r="AG221" s="157" t="s">
        <v>160</v>
      </c>
      <c r="AI221" s="157" t="s">
        <v>117</v>
      </c>
      <c r="AJ221" s="157" t="s">
        <v>122</v>
      </c>
      <c r="AN221" s="3" t="s">
        <v>115</v>
      </c>
      <c r="AT221" s="158" t="e">
        <f aca="false">IF(#REF!="základná",J221,0)</f>
        <v>#REF!</v>
      </c>
      <c r="AU221" s="158" t="e">
        <f aca="false">IF(#REF!="znížená",J221,0)</f>
        <v>#REF!</v>
      </c>
      <c r="AV221" s="158" t="e">
        <f aca="false">IF(#REF!="zákl. prenesená",J221,0)</f>
        <v>#REF!</v>
      </c>
      <c r="AW221" s="158" t="e">
        <f aca="false">IF(#REF!="zníž. prenesená",J221,0)</f>
        <v>#REF!</v>
      </c>
      <c r="AX221" s="158" t="e">
        <f aca="false">IF(#REF!="nulová",J221,0)</f>
        <v>#REF!</v>
      </c>
      <c r="AY221" s="3" t="s">
        <v>122</v>
      </c>
      <c r="AZ221" s="158" t="n">
        <f aca="false">ROUND(I221*H221,2)</f>
        <v>0</v>
      </c>
      <c r="BA221" s="3" t="s">
        <v>160</v>
      </c>
      <c r="BB221" s="157" t="s">
        <v>339</v>
      </c>
    </row>
    <row r="222" s="140" customFormat="true" ht="22.9" hidden="false" customHeight="true" outlineLevel="0" collapsed="false">
      <c r="B222" s="141"/>
      <c r="D222" s="142" t="s">
        <v>69</v>
      </c>
      <c r="E222" s="147" t="s">
        <v>340</v>
      </c>
      <c r="F222" s="147" t="s">
        <v>341</v>
      </c>
      <c r="J222" s="148" t="n">
        <f aca="false">SUM(J223:J225)</f>
        <v>0</v>
      </c>
      <c r="L222" s="141"/>
      <c r="M222" s="18"/>
      <c r="AG222" s="142" t="s">
        <v>122</v>
      </c>
      <c r="AI222" s="145" t="s">
        <v>69</v>
      </c>
      <c r="AJ222" s="145" t="s">
        <v>77</v>
      </c>
      <c r="AN222" s="142" t="s">
        <v>115</v>
      </c>
      <c r="AZ222" s="146" t="n">
        <f aca="false">SUM(AZ223:AZ225)</f>
        <v>0</v>
      </c>
    </row>
    <row r="223" s="18" customFormat="true" ht="24" hidden="false" customHeight="false" outlineLevel="0" collapsed="false">
      <c r="B223" s="149"/>
      <c r="C223" s="150" t="n">
        <v>73</v>
      </c>
      <c r="D223" s="150" t="s">
        <v>117</v>
      </c>
      <c r="E223" s="151" t="s">
        <v>342</v>
      </c>
      <c r="F223" s="152" t="s">
        <v>343</v>
      </c>
      <c r="G223" s="153" t="s">
        <v>133</v>
      </c>
      <c r="H223" s="154" t="n">
        <v>35</v>
      </c>
      <c r="I223" s="155"/>
      <c r="J223" s="155" t="n">
        <f aca="false">ROUND(I223*H223,2)</f>
        <v>0</v>
      </c>
      <c r="K223" s="156"/>
      <c r="L223" s="19"/>
      <c r="AG223" s="157" t="s">
        <v>160</v>
      </c>
      <c r="AI223" s="157" t="s">
        <v>117</v>
      </c>
      <c r="AJ223" s="157" t="s">
        <v>122</v>
      </c>
      <c r="AN223" s="3" t="s">
        <v>115</v>
      </c>
      <c r="AT223" s="158" t="e">
        <f aca="false">IF(#REF!="základná",J223,0)</f>
        <v>#REF!</v>
      </c>
      <c r="AU223" s="158" t="e">
        <f aca="false">IF(#REF!="znížená",J223,0)</f>
        <v>#REF!</v>
      </c>
      <c r="AV223" s="158" t="e">
        <f aca="false">IF(#REF!="zákl. prenesená",J223,0)</f>
        <v>#REF!</v>
      </c>
      <c r="AW223" s="158" t="e">
        <f aca="false">IF(#REF!="zníž. prenesená",J223,0)</f>
        <v>#REF!</v>
      </c>
      <c r="AX223" s="158" t="e">
        <f aca="false">IF(#REF!="nulová",J223,0)</f>
        <v>#REF!</v>
      </c>
      <c r="AY223" s="3" t="s">
        <v>122</v>
      </c>
      <c r="AZ223" s="158" t="n">
        <f aca="false">ROUND(I223*H223,2)</f>
        <v>0</v>
      </c>
      <c r="BA223" s="3" t="s">
        <v>160</v>
      </c>
      <c r="BB223" s="157" t="s">
        <v>344</v>
      </c>
    </row>
    <row r="224" s="18" customFormat="true" ht="37.9" hidden="false" customHeight="true" outlineLevel="0" collapsed="false">
      <c r="B224" s="149"/>
      <c r="C224" s="159" t="n">
        <v>74</v>
      </c>
      <c r="D224" s="159" t="s">
        <v>152</v>
      </c>
      <c r="E224" s="160" t="s">
        <v>345</v>
      </c>
      <c r="F224" s="161" t="s">
        <v>346</v>
      </c>
      <c r="G224" s="162" t="s">
        <v>133</v>
      </c>
      <c r="H224" s="163" t="n">
        <v>35</v>
      </c>
      <c r="I224" s="164"/>
      <c r="J224" s="164" t="n">
        <f aca="false">ROUND(I224*H224,2)</f>
        <v>0</v>
      </c>
      <c r="K224" s="165"/>
      <c r="L224" s="166"/>
      <c r="AG224" s="157" t="s">
        <v>159</v>
      </c>
      <c r="AI224" s="157" t="s">
        <v>152</v>
      </c>
      <c r="AJ224" s="157" t="s">
        <v>122</v>
      </c>
      <c r="AN224" s="3" t="s">
        <v>115</v>
      </c>
      <c r="AT224" s="158" t="e">
        <f aca="false">IF(#REF!="základná",J224,0)</f>
        <v>#REF!</v>
      </c>
      <c r="AU224" s="158" t="e">
        <f aca="false">IF(#REF!="znížená",J224,0)</f>
        <v>#REF!</v>
      </c>
      <c r="AV224" s="158" t="e">
        <f aca="false">IF(#REF!="zákl. prenesená",J224,0)</f>
        <v>#REF!</v>
      </c>
      <c r="AW224" s="158" t="e">
        <f aca="false">IF(#REF!="zníž. prenesená",J224,0)</f>
        <v>#REF!</v>
      </c>
      <c r="AX224" s="158" t="e">
        <f aca="false">IF(#REF!="nulová",J224,0)</f>
        <v>#REF!</v>
      </c>
      <c r="AY224" s="3" t="s">
        <v>122</v>
      </c>
      <c r="AZ224" s="158" t="n">
        <f aca="false">ROUND(I224*H224,2)</f>
        <v>0</v>
      </c>
      <c r="BA224" s="3" t="s">
        <v>160</v>
      </c>
      <c r="BB224" s="157" t="s">
        <v>347</v>
      </c>
    </row>
    <row r="225" s="18" customFormat="true" ht="24.2" hidden="false" customHeight="true" outlineLevel="0" collapsed="false">
      <c r="B225" s="149"/>
      <c r="C225" s="150" t="n">
        <v>75</v>
      </c>
      <c r="D225" s="150" t="s">
        <v>117</v>
      </c>
      <c r="E225" s="151" t="s">
        <v>348</v>
      </c>
      <c r="F225" s="152" t="s">
        <v>349</v>
      </c>
      <c r="G225" s="153" t="s">
        <v>236</v>
      </c>
      <c r="H225" s="154" t="n">
        <v>1</v>
      </c>
      <c r="I225" s="155"/>
      <c r="J225" s="155" t="n">
        <f aca="false">ROUND(I225*H225,2)</f>
        <v>0</v>
      </c>
      <c r="K225" s="156"/>
      <c r="L225" s="19"/>
      <c r="AG225" s="157" t="s">
        <v>160</v>
      </c>
      <c r="AI225" s="157" t="s">
        <v>117</v>
      </c>
      <c r="AJ225" s="157" t="s">
        <v>122</v>
      </c>
      <c r="AN225" s="3" t="s">
        <v>115</v>
      </c>
      <c r="AT225" s="158" t="e">
        <f aca="false">IF(#REF!="základná",J225,0)</f>
        <v>#REF!</v>
      </c>
      <c r="AU225" s="158" t="e">
        <f aca="false">IF(#REF!="znížená",J225,0)</f>
        <v>#REF!</v>
      </c>
      <c r="AV225" s="158" t="e">
        <f aca="false">IF(#REF!="zákl. prenesená",J225,0)</f>
        <v>#REF!</v>
      </c>
      <c r="AW225" s="158" t="e">
        <f aca="false">IF(#REF!="zníž. prenesená",J225,0)</f>
        <v>#REF!</v>
      </c>
      <c r="AX225" s="158" t="e">
        <f aca="false">IF(#REF!="nulová",J225,0)</f>
        <v>#REF!</v>
      </c>
      <c r="AY225" s="3" t="s">
        <v>122</v>
      </c>
      <c r="AZ225" s="158" t="n">
        <f aca="false">ROUND(I225*H225,2)</f>
        <v>0</v>
      </c>
      <c r="BA225" s="3" t="s">
        <v>160</v>
      </c>
      <c r="BB225" s="157" t="s">
        <v>350</v>
      </c>
    </row>
    <row r="226" s="140" customFormat="true" ht="22.9" hidden="false" customHeight="true" outlineLevel="0" collapsed="false">
      <c r="B226" s="141"/>
      <c r="D226" s="142" t="s">
        <v>69</v>
      </c>
      <c r="E226" s="147" t="s">
        <v>351</v>
      </c>
      <c r="F226" s="147" t="s">
        <v>352</v>
      </c>
      <c r="J226" s="148" t="n">
        <f aca="false">SUM(J227:J233)</f>
        <v>0</v>
      </c>
      <c r="L226" s="141"/>
      <c r="M226" s="18"/>
      <c r="AG226" s="142" t="s">
        <v>122</v>
      </c>
      <c r="AI226" s="145" t="s">
        <v>69</v>
      </c>
      <c r="AJ226" s="145" t="s">
        <v>77</v>
      </c>
      <c r="AN226" s="142" t="s">
        <v>115</v>
      </c>
      <c r="AZ226" s="146" t="n">
        <f aca="false">SUM(AZ227:AZ233)</f>
        <v>0</v>
      </c>
    </row>
    <row r="227" s="18" customFormat="true" ht="24" hidden="false" customHeight="false" outlineLevel="0" collapsed="false">
      <c r="B227" s="149"/>
      <c r="C227" s="150" t="n">
        <v>76</v>
      </c>
      <c r="D227" s="150" t="s">
        <v>117</v>
      </c>
      <c r="E227" s="151" t="s">
        <v>353</v>
      </c>
      <c r="F227" s="152" t="s">
        <v>354</v>
      </c>
      <c r="G227" s="153" t="s">
        <v>143</v>
      </c>
      <c r="H227" s="154" t="n">
        <v>18.8</v>
      </c>
      <c r="I227" s="155"/>
      <c r="J227" s="155" t="n">
        <f aca="false">ROUND(I227*H227,2)</f>
        <v>0</v>
      </c>
      <c r="K227" s="156"/>
      <c r="L227" s="19"/>
      <c r="AG227" s="157" t="s">
        <v>160</v>
      </c>
      <c r="AI227" s="157" t="s">
        <v>117</v>
      </c>
      <c r="AJ227" s="157" t="s">
        <v>122</v>
      </c>
      <c r="AN227" s="3" t="s">
        <v>115</v>
      </c>
      <c r="AT227" s="158" t="e">
        <f aca="false">IF(#REF!="základná",J227,0)</f>
        <v>#REF!</v>
      </c>
      <c r="AU227" s="158" t="e">
        <f aca="false">IF(#REF!="znížená",J227,0)</f>
        <v>#REF!</v>
      </c>
      <c r="AV227" s="158" t="e">
        <f aca="false">IF(#REF!="zákl. prenesená",J227,0)</f>
        <v>#REF!</v>
      </c>
      <c r="AW227" s="158" t="e">
        <f aca="false">IF(#REF!="zníž. prenesená",J227,0)</f>
        <v>#REF!</v>
      </c>
      <c r="AX227" s="158" t="e">
        <f aca="false">IF(#REF!="nulová",J227,0)</f>
        <v>#REF!</v>
      </c>
      <c r="AY227" s="3" t="s">
        <v>122</v>
      </c>
      <c r="AZ227" s="158" t="n">
        <f aca="false">ROUND(I227*H227,2)</f>
        <v>0</v>
      </c>
      <c r="BA227" s="3" t="s">
        <v>160</v>
      </c>
      <c r="BB227" s="157" t="s">
        <v>355</v>
      </c>
    </row>
    <row r="228" s="18" customFormat="true" ht="16.5" hidden="false" customHeight="true" outlineLevel="0" collapsed="false">
      <c r="B228" s="149"/>
      <c r="C228" s="159" t="n">
        <v>77</v>
      </c>
      <c r="D228" s="159" t="s">
        <v>152</v>
      </c>
      <c r="E228" s="160" t="s">
        <v>356</v>
      </c>
      <c r="F228" s="161" t="s">
        <v>357</v>
      </c>
      <c r="G228" s="162" t="s">
        <v>143</v>
      </c>
      <c r="H228" s="163" t="n">
        <v>18.8</v>
      </c>
      <c r="I228" s="164"/>
      <c r="J228" s="164" t="n">
        <f aca="false">ROUND(I228*H228,2)</f>
        <v>0</v>
      </c>
      <c r="K228" s="165"/>
      <c r="L228" s="166"/>
      <c r="AG228" s="157" t="s">
        <v>159</v>
      </c>
      <c r="AI228" s="157" t="s">
        <v>152</v>
      </c>
      <c r="AJ228" s="157" t="s">
        <v>122</v>
      </c>
      <c r="AN228" s="3" t="s">
        <v>115</v>
      </c>
      <c r="AT228" s="158" t="e">
        <f aca="false">IF(#REF!="základná",J228,0)</f>
        <v>#REF!</v>
      </c>
      <c r="AU228" s="158" t="e">
        <f aca="false">IF(#REF!="znížená",J228,0)</f>
        <v>#REF!</v>
      </c>
      <c r="AV228" s="158" t="e">
        <f aca="false">IF(#REF!="zákl. prenesená",J228,0)</f>
        <v>#REF!</v>
      </c>
      <c r="AW228" s="158" t="e">
        <f aca="false">IF(#REF!="zníž. prenesená",J228,0)</f>
        <v>#REF!</v>
      </c>
      <c r="AX228" s="158" t="e">
        <f aca="false">IF(#REF!="nulová",J228,0)</f>
        <v>#REF!</v>
      </c>
      <c r="AY228" s="3" t="s">
        <v>122</v>
      </c>
      <c r="AZ228" s="158" t="n">
        <f aca="false">ROUND(I228*H228,2)</f>
        <v>0</v>
      </c>
      <c r="BA228" s="3" t="s">
        <v>160</v>
      </c>
      <c r="BB228" s="157" t="s">
        <v>358</v>
      </c>
    </row>
    <row r="229" s="18" customFormat="true" ht="12" hidden="false" customHeight="false" outlineLevel="0" collapsed="false">
      <c r="B229" s="149"/>
      <c r="C229" s="150" t="n">
        <v>78</v>
      </c>
      <c r="D229" s="150" t="s">
        <v>117</v>
      </c>
      <c r="E229" s="151" t="s">
        <v>359</v>
      </c>
      <c r="F229" s="152" t="s">
        <v>360</v>
      </c>
      <c r="G229" s="153" t="s">
        <v>316</v>
      </c>
      <c r="H229" s="154" t="n">
        <v>3</v>
      </c>
      <c r="I229" s="155"/>
      <c r="J229" s="155" t="n">
        <f aca="false">ROUND(I229*H229,2)</f>
        <v>0</v>
      </c>
      <c r="K229" s="156"/>
      <c r="L229" s="19"/>
      <c r="AG229" s="157" t="s">
        <v>160</v>
      </c>
      <c r="AI229" s="157" t="s">
        <v>117</v>
      </c>
      <c r="AJ229" s="157" t="s">
        <v>122</v>
      </c>
      <c r="AN229" s="3" t="s">
        <v>115</v>
      </c>
      <c r="AT229" s="158" t="e">
        <f aca="false">IF(#REF!="základná",J229,0)</f>
        <v>#REF!</v>
      </c>
      <c r="AU229" s="158" t="e">
        <f aca="false">IF(#REF!="znížená",J229,0)</f>
        <v>#REF!</v>
      </c>
      <c r="AV229" s="158" t="e">
        <f aca="false">IF(#REF!="zákl. prenesená",J229,0)</f>
        <v>#REF!</v>
      </c>
      <c r="AW229" s="158" t="e">
        <f aca="false">IF(#REF!="zníž. prenesená",J229,0)</f>
        <v>#REF!</v>
      </c>
      <c r="AX229" s="158" t="e">
        <f aca="false">IF(#REF!="nulová",J229,0)</f>
        <v>#REF!</v>
      </c>
      <c r="AY229" s="3" t="s">
        <v>122</v>
      </c>
      <c r="AZ229" s="158" t="n">
        <f aca="false">ROUND(I229*H229,2)</f>
        <v>0</v>
      </c>
      <c r="BA229" s="3" t="s">
        <v>160</v>
      </c>
      <c r="BB229" s="157" t="s">
        <v>361</v>
      </c>
    </row>
    <row r="230" s="18" customFormat="true" ht="24" hidden="false" customHeight="false" outlineLevel="0" collapsed="false">
      <c r="B230" s="149"/>
      <c r="C230" s="159" t="n">
        <v>79</v>
      </c>
      <c r="D230" s="159" t="s">
        <v>152</v>
      </c>
      <c r="E230" s="160" t="s">
        <v>362</v>
      </c>
      <c r="F230" s="161" t="s">
        <v>363</v>
      </c>
      <c r="G230" s="162" t="s">
        <v>316</v>
      </c>
      <c r="H230" s="163" t="n">
        <v>3</v>
      </c>
      <c r="I230" s="164"/>
      <c r="J230" s="164" t="n">
        <f aca="false">ROUND(I230*H230,2)</f>
        <v>0</v>
      </c>
      <c r="K230" s="165"/>
      <c r="L230" s="166"/>
      <c r="AG230" s="157" t="s">
        <v>159</v>
      </c>
      <c r="AI230" s="157" t="s">
        <v>152</v>
      </c>
      <c r="AJ230" s="157" t="s">
        <v>122</v>
      </c>
      <c r="AN230" s="3" t="s">
        <v>115</v>
      </c>
      <c r="AT230" s="158" t="e">
        <f aca="false">IF(#REF!="základná",J230,0)</f>
        <v>#REF!</v>
      </c>
      <c r="AU230" s="158" t="e">
        <f aca="false">IF(#REF!="znížená",J230,0)</f>
        <v>#REF!</v>
      </c>
      <c r="AV230" s="158" t="e">
        <f aca="false">IF(#REF!="zákl. prenesená",J230,0)</f>
        <v>#REF!</v>
      </c>
      <c r="AW230" s="158" t="e">
        <f aca="false">IF(#REF!="zníž. prenesená",J230,0)</f>
        <v>#REF!</v>
      </c>
      <c r="AX230" s="158" t="e">
        <f aca="false">IF(#REF!="nulová",J230,0)</f>
        <v>#REF!</v>
      </c>
      <c r="AY230" s="3" t="s">
        <v>122</v>
      </c>
      <c r="AZ230" s="158" t="n">
        <f aca="false">ROUND(I230*H230,2)</f>
        <v>0</v>
      </c>
      <c r="BA230" s="3" t="s">
        <v>160</v>
      </c>
      <c r="BB230" s="157" t="s">
        <v>364</v>
      </c>
    </row>
    <row r="231" s="18" customFormat="true" ht="37.9" hidden="false" customHeight="true" outlineLevel="0" collapsed="false">
      <c r="B231" s="149"/>
      <c r="C231" s="150" t="n">
        <v>80</v>
      </c>
      <c r="D231" s="150" t="s">
        <v>117</v>
      </c>
      <c r="E231" s="151" t="s">
        <v>365</v>
      </c>
      <c r="F231" s="152" t="s">
        <v>366</v>
      </c>
      <c r="G231" s="153" t="s">
        <v>316</v>
      </c>
      <c r="H231" s="154" t="n">
        <v>6</v>
      </c>
      <c r="I231" s="155"/>
      <c r="J231" s="155" t="n">
        <f aca="false">ROUND(I231*H231,2)</f>
        <v>0</v>
      </c>
      <c r="K231" s="156"/>
      <c r="L231" s="19"/>
      <c r="AG231" s="157" t="s">
        <v>160</v>
      </c>
      <c r="AI231" s="157" t="s">
        <v>117</v>
      </c>
      <c r="AJ231" s="157" t="s">
        <v>122</v>
      </c>
      <c r="AN231" s="3" t="s">
        <v>115</v>
      </c>
      <c r="AT231" s="158" t="e">
        <f aca="false">IF(#REF!="základná",J231,0)</f>
        <v>#REF!</v>
      </c>
      <c r="AU231" s="158" t="e">
        <f aca="false">IF(#REF!="znížená",J231,0)</f>
        <v>#REF!</v>
      </c>
      <c r="AV231" s="158" t="e">
        <f aca="false">IF(#REF!="zákl. prenesená",J231,0)</f>
        <v>#REF!</v>
      </c>
      <c r="AW231" s="158" t="e">
        <f aca="false">IF(#REF!="zníž. prenesená",J231,0)</f>
        <v>#REF!</v>
      </c>
      <c r="AX231" s="158" t="e">
        <f aca="false">IF(#REF!="nulová",J231,0)</f>
        <v>#REF!</v>
      </c>
      <c r="AY231" s="3" t="s">
        <v>122</v>
      </c>
      <c r="AZ231" s="158" t="n">
        <f aca="false">ROUND(I231*H231,2)</f>
        <v>0</v>
      </c>
      <c r="BA231" s="3" t="s">
        <v>160</v>
      </c>
      <c r="BB231" s="157" t="s">
        <v>367</v>
      </c>
    </row>
    <row r="232" s="18" customFormat="true" ht="24" hidden="false" customHeight="false" outlineLevel="0" collapsed="false">
      <c r="B232" s="149"/>
      <c r="C232" s="159" t="n">
        <v>81</v>
      </c>
      <c r="D232" s="159" t="s">
        <v>152</v>
      </c>
      <c r="E232" s="160" t="s">
        <v>368</v>
      </c>
      <c r="F232" s="161" t="s">
        <v>369</v>
      </c>
      <c r="G232" s="162" t="s">
        <v>316</v>
      </c>
      <c r="H232" s="163" t="n">
        <v>6</v>
      </c>
      <c r="I232" s="164"/>
      <c r="J232" s="164" t="n">
        <f aca="false">ROUND(I232*H232,2)</f>
        <v>0</v>
      </c>
      <c r="K232" s="165"/>
      <c r="L232" s="166"/>
      <c r="AG232" s="157" t="s">
        <v>159</v>
      </c>
      <c r="AI232" s="157" t="s">
        <v>152</v>
      </c>
      <c r="AJ232" s="157" t="s">
        <v>122</v>
      </c>
      <c r="AN232" s="3" t="s">
        <v>115</v>
      </c>
      <c r="AT232" s="158" t="e">
        <f aca="false">IF(#REF!="základná",J232,0)</f>
        <v>#REF!</v>
      </c>
      <c r="AU232" s="158" t="e">
        <f aca="false">IF(#REF!="znížená",J232,0)</f>
        <v>#REF!</v>
      </c>
      <c r="AV232" s="158" t="e">
        <f aca="false">IF(#REF!="zákl. prenesená",J232,0)</f>
        <v>#REF!</v>
      </c>
      <c r="AW232" s="158" t="e">
        <f aca="false">IF(#REF!="zníž. prenesená",J232,0)</f>
        <v>#REF!</v>
      </c>
      <c r="AX232" s="158" t="e">
        <f aca="false">IF(#REF!="nulová",J232,0)</f>
        <v>#REF!</v>
      </c>
      <c r="AY232" s="3" t="s">
        <v>122</v>
      </c>
      <c r="AZ232" s="158" t="n">
        <f aca="false">ROUND(I232*H232,2)</f>
        <v>0</v>
      </c>
      <c r="BA232" s="3" t="s">
        <v>160</v>
      </c>
      <c r="BB232" s="157" t="s">
        <v>370</v>
      </c>
    </row>
    <row r="233" s="18" customFormat="true" ht="24.2" hidden="false" customHeight="true" outlineLevel="0" collapsed="false">
      <c r="B233" s="149"/>
      <c r="C233" s="150" t="n">
        <v>82</v>
      </c>
      <c r="D233" s="150" t="s">
        <v>117</v>
      </c>
      <c r="E233" s="151" t="s">
        <v>371</v>
      </c>
      <c r="F233" s="152" t="s">
        <v>372</v>
      </c>
      <c r="G233" s="153" t="s">
        <v>236</v>
      </c>
      <c r="H233" s="154" t="n">
        <v>1</v>
      </c>
      <c r="I233" s="155"/>
      <c r="J233" s="155" t="n">
        <f aca="false">ROUND(I233*H233,2)</f>
        <v>0</v>
      </c>
      <c r="K233" s="156"/>
      <c r="L233" s="19"/>
      <c r="AG233" s="157" t="s">
        <v>160</v>
      </c>
      <c r="AI233" s="157" t="s">
        <v>117</v>
      </c>
      <c r="AJ233" s="157" t="s">
        <v>122</v>
      </c>
      <c r="AN233" s="3" t="s">
        <v>115</v>
      </c>
      <c r="AT233" s="158" t="e">
        <f aca="false">IF(#REF!="základná",J233,0)</f>
        <v>#REF!</v>
      </c>
      <c r="AU233" s="158" t="e">
        <f aca="false">IF(#REF!="znížená",J233,0)</f>
        <v>#REF!</v>
      </c>
      <c r="AV233" s="158" t="e">
        <f aca="false">IF(#REF!="zákl. prenesená",J233,0)</f>
        <v>#REF!</v>
      </c>
      <c r="AW233" s="158" t="e">
        <f aca="false">IF(#REF!="zníž. prenesená",J233,0)</f>
        <v>#REF!</v>
      </c>
      <c r="AX233" s="158" t="e">
        <f aca="false">IF(#REF!="nulová",J233,0)</f>
        <v>#REF!</v>
      </c>
      <c r="AY233" s="3" t="s">
        <v>122</v>
      </c>
      <c r="AZ233" s="158" t="n">
        <f aca="false">ROUND(I233*H233,2)</f>
        <v>0</v>
      </c>
      <c r="BA233" s="3" t="s">
        <v>160</v>
      </c>
      <c r="BB233" s="157" t="s">
        <v>373</v>
      </c>
    </row>
    <row r="234" s="140" customFormat="true" ht="22.9" hidden="false" customHeight="true" outlineLevel="0" collapsed="false">
      <c r="B234" s="141"/>
      <c r="D234" s="142" t="s">
        <v>69</v>
      </c>
      <c r="E234" s="147" t="s">
        <v>374</v>
      </c>
      <c r="F234" s="147" t="s">
        <v>375</v>
      </c>
      <c r="J234" s="148" t="n">
        <f aca="false">SUM(J235:J236)</f>
        <v>0</v>
      </c>
      <c r="L234" s="141"/>
      <c r="M234" s="18"/>
      <c r="AG234" s="142" t="s">
        <v>122</v>
      </c>
      <c r="AI234" s="145" t="s">
        <v>69</v>
      </c>
      <c r="AJ234" s="145" t="s">
        <v>77</v>
      </c>
      <c r="AN234" s="142" t="s">
        <v>115</v>
      </c>
      <c r="AZ234" s="146" t="n">
        <f aca="false">SUM(AZ235:AZ236)</f>
        <v>0</v>
      </c>
    </row>
    <row r="235" s="18" customFormat="true" ht="33" hidden="false" customHeight="true" outlineLevel="0" collapsed="false">
      <c r="B235" s="149"/>
      <c r="C235" s="150" t="n">
        <v>83</v>
      </c>
      <c r="D235" s="150" t="s">
        <v>117</v>
      </c>
      <c r="E235" s="151" t="s">
        <v>376</v>
      </c>
      <c r="F235" s="152" t="s">
        <v>377</v>
      </c>
      <c r="G235" s="153" t="s">
        <v>133</v>
      </c>
      <c r="H235" s="154" t="n">
        <v>128</v>
      </c>
      <c r="I235" s="155"/>
      <c r="J235" s="155" t="n">
        <f aca="false">ROUND(I235*H235,2)</f>
        <v>0</v>
      </c>
      <c r="K235" s="156"/>
      <c r="L235" s="19"/>
      <c r="AG235" s="157" t="s">
        <v>160</v>
      </c>
      <c r="AI235" s="157" t="s">
        <v>117</v>
      </c>
      <c r="AJ235" s="157" t="s">
        <v>122</v>
      </c>
      <c r="AN235" s="3" t="s">
        <v>115</v>
      </c>
      <c r="AT235" s="158" t="e">
        <f aca="false">IF(#REF!="základná",J235,0)</f>
        <v>#REF!</v>
      </c>
      <c r="AU235" s="158" t="e">
        <f aca="false">IF(#REF!="znížená",J235,0)</f>
        <v>#REF!</v>
      </c>
      <c r="AV235" s="158" t="e">
        <f aca="false">IF(#REF!="zákl. prenesená",J235,0)</f>
        <v>#REF!</v>
      </c>
      <c r="AW235" s="158" t="e">
        <f aca="false">IF(#REF!="zníž. prenesená",J235,0)</f>
        <v>#REF!</v>
      </c>
      <c r="AX235" s="158" t="e">
        <f aca="false">IF(#REF!="nulová",J235,0)</f>
        <v>#REF!</v>
      </c>
      <c r="AY235" s="3" t="s">
        <v>122</v>
      </c>
      <c r="AZ235" s="158" t="n">
        <f aca="false">ROUND(I235*H235,2)</f>
        <v>0</v>
      </c>
      <c r="BA235" s="3" t="s">
        <v>160</v>
      </c>
      <c r="BB235" s="157" t="s">
        <v>378</v>
      </c>
    </row>
    <row r="236" s="18" customFormat="true" ht="37.9" hidden="false" customHeight="true" outlineLevel="0" collapsed="false">
      <c r="B236" s="149"/>
      <c r="C236" s="150" t="n">
        <v>84</v>
      </c>
      <c r="D236" s="150" t="s">
        <v>117</v>
      </c>
      <c r="E236" s="151" t="s">
        <v>379</v>
      </c>
      <c r="F236" s="152" t="s">
        <v>380</v>
      </c>
      <c r="G236" s="153" t="s">
        <v>133</v>
      </c>
      <c r="H236" s="154" t="n">
        <v>221</v>
      </c>
      <c r="I236" s="155"/>
      <c r="J236" s="155" t="n">
        <f aca="false">ROUND(I236*H236,2)</f>
        <v>0</v>
      </c>
      <c r="K236" s="156"/>
      <c r="L236" s="19"/>
      <c r="AG236" s="157" t="s">
        <v>160</v>
      </c>
      <c r="AI236" s="157" t="s">
        <v>117</v>
      </c>
      <c r="AJ236" s="157" t="s">
        <v>122</v>
      </c>
      <c r="AN236" s="3" t="s">
        <v>115</v>
      </c>
      <c r="AT236" s="158" t="e">
        <f aca="false">IF(#REF!="základná",J236,0)</f>
        <v>#REF!</v>
      </c>
      <c r="AU236" s="158" t="e">
        <f aca="false">IF(#REF!="znížená",J236,0)</f>
        <v>#REF!</v>
      </c>
      <c r="AV236" s="158" t="e">
        <f aca="false">IF(#REF!="zákl. prenesená",J236,0)</f>
        <v>#REF!</v>
      </c>
      <c r="AW236" s="158" t="e">
        <f aca="false">IF(#REF!="zníž. prenesená",J236,0)</f>
        <v>#REF!</v>
      </c>
      <c r="AX236" s="158" t="e">
        <f aca="false">IF(#REF!="nulová",J236,0)</f>
        <v>#REF!</v>
      </c>
      <c r="AY236" s="3" t="s">
        <v>122</v>
      </c>
      <c r="AZ236" s="158" t="n">
        <f aca="false">ROUND(I236*H236,2)</f>
        <v>0</v>
      </c>
      <c r="BA236" s="3" t="s">
        <v>160</v>
      </c>
      <c r="BB236" s="157" t="s">
        <v>381</v>
      </c>
    </row>
    <row r="237" s="140" customFormat="true" ht="25.9" hidden="false" customHeight="true" outlineLevel="0" collapsed="false">
      <c r="B237" s="141"/>
      <c r="D237" s="142" t="s">
        <v>69</v>
      </c>
      <c r="E237" s="143" t="s">
        <v>152</v>
      </c>
      <c r="F237" s="143" t="s">
        <v>382</v>
      </c>
      <c r="J237" s="144" t="n">
        <f aca="false">J238+J242+J244</f>
        <v>0</v>
      </c>
      <c r="L237" s="141"/>
      <c r="M237" s="18"/>
      <c r="AG237" s="142" t="s">
        <v>383</v>
      </c>
      <c r="AI237" s="145" t="s">
        <v>69</v>
      </c>
      <c r="AJ237" s="145" t="s">
        <v>70</v>
      </c>
      <c r="AN237" s="142" t="s">
        <v>115</v>
      </c>
      <c r="AZ237" s="146" t="n">
        <f aca="false">AZ238</f>
        <v>0</v>
      </c>
    </row>
    <row r="238" s="140" customFormat="true" ht="22.9" hidden="false" customHeight="true" outlineLevel="0" collapsed="false">
      <c r="B238" s="141"/>
      <c r="D238" s="142" t="s">
        <v>69</v>
      </c>
      <c r="E238" s="147" t="s">
        <v>384</v>
      </c>
      <c r="F238" s="147" t="s">
        <v>385</v>
      </c>
      <c r="J238" s="148" t="n">
        <f aca="false">SUM(J239:J241)</f>
        <v>0</v>
      </c>
      <c r="L238" s="141"/>
      <c r="M238" s="18"/>
      <c r="AG238" s="142" t="s">
        <v>383</v>
      </c>
      <c r="AI238" s="145" t="s">
        <v>69</v>
      </c>
      <c r="AJ238" s="145" t="s">
        <v>77</v>
      </c>
      <c r="AN238" s="142" t="s">
        <v>115</v>
      </c>
      <c r="AZ238" s="146" t="n">
        <f aca="false">SUM(AZ239:AZ240)</f>
        <v>0</v>
      </c>
    </row>
    <row r="239" s="18" customFormat="true" ht="24.2" hidden="false" customHeight="true" outlineLevel="0" collapsed="false">
      <c r="B239" s="149"/>
      <c r="C239" s="150" t="n">
        <v>85</v>
      </c>
      <c r="D239" s="150" t="s">
        <v>117</v>
      </c>
      <c r="E239" s="151" t="s">
        <v>386</v>
      </c>
      <c r="F239" s="152" t="s">
        <v>387</v>
      </c>
      <c r="G239" s="153" t="s">
        <v>236</v>
      </c>
      <c r="H239" s="154" t="n">
        <v>1</v>
      </c>
      <c r="I239" s="155"/>
      <c r="J239" s="155" t="n">
        <f aca="false">ROUND(I239*H239,2)</f>
        <v>0</v>
      </c>
      <c r="K239" s="156"/>
      <c r="L239" s="19"/>
      <c r="AG239" s="157" t="s">
        <v>388</v>
      </c>
      <c r="AI239" s="157" t="s">
        <v>117</v>
      </c>
      <c r="AJ239" s="157" t="s">
        <v>122</v>
      </c>
      <c r="AN239" s="3" t="s">
        <v>115</v>
      </c>
      <c r="AT239" s="158" t="e">
        <f aca="false">IF(#REF!="základná",J239,0)</f>
        <v>#REF!</v>
      </c>
      <c r="AU239" s="158" t="e">
        <f aca="false">IF(#REF!="znížená",J239,0)</f>
        <v>#REF!</v>
      </c>
      <c r="AV239" s="158" t="e">
        <f aca="false">IF(#REF!="zákl. prenesená",J239,0)</f>
        <v>#REF!</v>
      </c>
      <c r="AW239" s="158" t="e">
        <f aca="false">IF(#REF!="zníž. prenesená",J239,0)</f>
        <v>#REF!</v>
      </c>
      <c r="AX239" s="158" t="e">
        <f aca="false">IF(#REF!="nulová",J239,0)</f>
        <v>#REF!</v>
      </c>
      <c r="AY239" s="3" t="s">
        <v>122</v>
      </c>
      <c r="AZ239" s="158" t="n">
        <f aca="false">ROUND(I239*H239,2)</f>
        <v>0</v>
      </c>
      <c r="BA239" s="3" t="s">
        <v>388</v>
      </c>
      <c r="BB239" s="157" t="s">
        <v>389</v>
      </c>
    </row>
    <row r="240" s="18" customFormat="true" ht="24.2" hidden="false" customHeight="true" outlineLevel="0" collapsed="false">
      <c r="B240" s="149"/>
      <c r="C240" s="150" t="n">
        <v>86</v>
      </c>
      <c r="D240" s="150" t="s">
        <v>117</v>
      </c>
      <c r="E240" s="151" t="s">
        <v>390</v>
      </c>
      <c r="F240" s="152" t="s">
        <v>391</v>
      </c>
      <c r="G240" s="153" t="s">
        <v>236</v>
      </c>
      <c r="H240" s="154" t="n">
        <v>1</v>
      </c>
      <c r="I240" s="155"/>
      <c r="J240" s="155" t="n">
        <f aca="false">ROUND(I240*H240,2)</f>
        <v>0</v>
      </c>
      <c r="K240" s="156"/>
      <c r="L240" s="19"/>
      <c r="AG240" s="157" t="s">
        <v>388</v>
      </c>
      <c r="AI240" s="157" t="s">
        <v>117</v>
      </c>
      <c r="AJ240" s="157" t="s">
        <v>122</v>
      </c>
      <c r="AN240" s="3" t="s">
        <v>115</v>
      </c>
      <c r="AT240" s="158" t="e">
        <f aca="false">IF(#REF!="základná",J240,0)</f>
        <v>#REF!</v>
      </c>
      <c r="AU240" s="158" t="e">
        <f aca="false">IF(#REF!="znížená",J240,0)</f>
        <v>#REF!</v>
      </c>
      <c r="AV240" s="158" t="e">
        <f aca="false">IF(#REF!="zákl. prenesená",J240,0)</f>
        <v>#REF!</v>
      </c>
      <c r="AW240" s="158" t="e">
        <f aca="false">IF(#REF!="zníž. prenesená",J240,0)</f>
        <v>#REF!</v>
      </c>
      <c r="AX240" s="158" t="e">
        <f aca="false">IF(#REF!="nulová",J240,0)</f>
        <v>#REF!</v>
      </c>
      <c r="AY240" s="3" t="s">
        <v>122</v>
      </c>
      <c r="AZ240" s="158" t="n">
        <f aca="false">ROUND(I240*H240,2)</f>
        <v>0</v>
      </c>
      <c r="BA240" s="3" t="s">
        <v>388</v>
      </c>
      <c r="BB240" s="157" t="s">
        <v>392</v>
      </c>
    </row>
    <row r="241" s="18" customFormat="true" ht="12" hidden="false" customHeight="false" outlineLevel="0" collapsed="false">
      <c r="B241" s="149"/>
      <c r="C241" s="150" t="n">
        <v>87</v>
      </c>
      <c r="D241" s="150"/>
      <c r="E241" s="151" t="s">
        <v>393</v>
      </c>
      <c r="F241" s="152" t="s">
        <v>394</v>
      </c>
      <c r="G241" s="153" t="s">
        <v>395</v>
      </c>
      <c r="H241" s="154" t="n">
        <v>6</v>
      </c>
      <c r="I241" s="155"/>
      <c r="J241" s="155" t="n">
        <f aca="false">ROUND(I241*H241,2)</f>
        <v>0</v>
      </c>
      <c r="K241" s="156"/>
      <c r="L241" s="19"/>
      <c r="AG241" s="157"/>
      <c r="AI241" s="157"/>
      <c r="AJ241" s="157"/>
      <c r="AN241" s="3"/>
      <c r="AT241" s="158"/>
      <c r="AU241" s="158"/>
      <c r="AV241" s="158"/>
      <c r="AW241" s="158"/>
      <c r="AX241" s="158"/>
      <c r="AY241" s="3"/>
      <c r="AZ241" s="158"/>
      <c r="BA241" s="3"/>
      <c r="BB241" s="157"/>
    </row>
    <row r="242" s="18" customFormat="true" ht="24.2" hidden="false" customHeight="true" outlineLevel="0" collapsed="false">
      <c r="B242" s="149"/>
      <c r="C242" s="140"/>
      <c r="D242" s="142" t="s">
        <v>69</v>
      </c>
      <c r="E242" s="147" t="s">
        <v>396</v>
      </c>
      <c r="F242" s="147" t="s">
        <v>397</v>
      </c>
      <c r="G242" s="140"/>
      <c r="H242" s="140"/>
      <c r="I242" s="140"/>
      <c r="J242" s="148" t="n">
        <f aca="false">SUM(J243)</f>
        <v>0</v>
      </c>
      <c r="K242" s="144"/>
      <c r="L242" s="19"/>
      <c r="AG242" s="157"/>
      <c r="AI242" s="157"/>
      <c r="AJ242" s="157"/>
      <c r="AN242" s="3"/>
      <c r="AT242" s="158"/>
      <c r="AU242" s="158"/>
      <c r="AV242" s="158"/>
      <c r="AW242" s="158"/>
      <c r="AX242" s="158"/>
      <c r="AY242" s="3"/>
      <c r="AZ242" s="158"/>
      <c r="BA242" s="3"/>
      <c r="BB242" s="157"/>
    </row>
    <row r="243" s="18" customFormat="true" ht="24.2" hidden="false" customHeight="true" outlineLevel="0" collapsed="false">
      <c r="B243" s="149"/>
      <c r="C243" s="150" t="n">
        <v>88</v>
      </c>
      <c r="D243" s="150" t="s">
        <v>117</v>
      </c>
      <c r="E243" s="151" t="s">
        <v>398</v>
      </c>
      <c r="F243" s="152" t="s">
        <v>399</v>
      </c>
      <c r="G243" s="153" t="s">
        <v>395</v>
      </c>
      <c r="H243" s="154" t="n">
        <v>15</v>
      </c>
      <c r="I243" s="155"/>
      <c r="J243" s="155" t="n">
        <f aca="false">ROUND(I243*H243,2)</f>
        <v>0</v>
      </c>
      <c r="K243" s="155"/>
      <c r="L243" s="19"/>
      <c r="AG243" s="157"/>
      <c r="AI243" s="157"/>
      <c r="AJ243" s="157"/>
      <c r="AN243" s="3"/>
      <c r="AT243" s="158"/>
      <c r="AU243" s="158"/>
      <c r="AV243" s="158"/>
      <c r="AW243" s="158"/>
      <c r="AX243" s="158"/>
      <c r="AY243" s="3"/>
      <c r="AZ243" s="158"/>
      <c r="BA243" s="3"/>
      <c r="BB243" s="157"/>
    </row>
    <row r="244" s="18" customFormat="true" ht="24.2" hidden="false" customHeight="true" outlineLevel="0" collapsed="false">
      <c r="B244" s="149"/>
      <c r="C244" s="140"/>
      <c r="D244" s="142" t="s">
        <v>69</v>
      </c>
      <c r="E244" s="147" t="s">
        <v>400</v>
      </c>
      <c r="F244" s="147" t="s">
        <v>401</v>
      </c>
      <c r="G244" s="140"/>
      <c r="H244" s="140"/>
      <c r="I244" s="140"/>
      <c r="J244" s="148" t="n">
        <f aca="false">SUM(J245:J246)</f>
        <v>0</v>
      </c>
      <c r="K244" s="144"/>
      <c r="L244" s="19"/>
      <c r="AG244" s="157"/>
      <c r="AI244" s="157"/>
      <c r="AJ244" s="157"/>
      <c r="AN244" s="3"/>
      <c r="AT244" s="158"/>
      <c r="AU244" s="158"/>
      <c r="AV244" s="158"/>
      <c r="AW244" s="158"/>
      <c r="AX244" s="158"/>
      <c r="AY244" s="3"/>
      <c r="AZ244" s="158"/>
      <c r="BA244" s="3"/>
      <c r="BB244" s="157"/>
    </row>
    <row r="245" s="18" customFormat="true" ht="12" hidden="false" customHeight="false" outlineLevel="0" collapsed="false">
      <c r="B245" s="149"/>
      <c r="C245" s="150" t="n">
        <v>89</v>
      </c>
      <c r="D245" s="150" t="s">
        <v>117</v>
      </c>
      <c r="E245" s="151"/>
      <c r="F245" s="152" t="s">
        <v>402</v>
      </c>
      <c r="G245" s="153" t="s">
        <v>236</v>
      </c>
      <c r="H245" s="154" t="n">
        <v>1</v>
      </c>
      <c r="I245" s="155"/>
      <c r="J245" s="155" t="n">
        <f aca="false">ROUND(I245*H245,2)</f>
        <v>0</v>
      </c>
      <c r="K245" s="156"/>
      <c r="L245" s="19"/>
      <c r="AG245" s="157" t="s">
        <v>160</v>
      </c>
      <c r="AI245" s="157" t="s">
        <v>117</v>
      </c>
      <c r="AJ245" s="157" t="s">
        <v>122</v>
      </c>
      <c r="AN245" s="3" t="s">
        <v>115</v>
      </c>
      <c r="AT245" s="158" t="e">
        <f aca="false">IF(#REF!="základná",J245,0)</f>
        <v>#REF!</v>
      </c>
      <c r="AU245" s="158" t="e">
        <f aca="false">IF(#REF!="znížená",J245,0)</f>
        <v>#REF!</v>
      </c>
      <c r="AV245" s="158" t="e">
        <f aca="false">IF(#REF!="zákl. prenesená",J245,0)</f>
        <v>#REF!</v>
      </c>
      <c r="AW245" s="158" t="e">
        <f aca="false">IF(#REF!="zníž. prenesená",J245,0)</f>
        <v>#REF!</v>
      </c>
      <c r="AX245" s="158" t="e">
        <f aca="false">IF(#REF!="nulová",J245,0)</f>
        <v>#REF!</v>
      </c>
      <c r="AY245" s="3" t="s">
        <v>122</v>
      </c>
      <c r="AZ245" s="158" t="n">
        <f aca="false">ROUND(I245*H245,2)</f>
        <v>0</v>
      </c>
      <c r="BA245" s="3" t="s">
        <v>160</v>
      </c>
      <c r="BB245" s="157" t="s">
        <v>350</v>
      </c>
    </row>
    <row r="246" s="18" customFormat="true" ht="12" hidden="false" customHeight="false" outlineLevel="0" collapsed="false">
      <c r="B246" s="149"/>
      <c r="C246" s="150" t="n">
        <v>90</v>
      </c>
      <c r="D246" s="150" t="s">
        <v>117</v>
      </c>
      <c r="E246" s="151" t="s">
        <v>403</v>
      </c>
      <c r="F246" s="152" t="s">
        <v>404</v>
      </c>
      <c r="G246" s="153" t="s">
        <v>236</v>
      </c>
      <c r="H246" s="154" t="n">
        <v>1</v>
      </c>
      <c r="I246" s="155"/>
      <c r="J246" s="155" t="n">
        <f aca="false">ROUND(I246*H246,2)</f>
        <v>0</v>
      </c>
      <c r="K246" s="155"/>
      <c r="L246" s="19"/>
      <c r="AG246" s="157"/>
      <c r="AI246" s="157"/>
      <c r="AJ246" s="157"/>
      <c r="AN246" s="3"/>
      <c r="AT246" s="158"/>
      <c r="AU246" s="158"/>
      <c r="AV246" s="158"/>
      <c r="AW246" s="158"/>
      <c r="AX246" s="158"/>
      <c r="AY246" s="3"/>
      <c r="AZ246" s="158"/>
      <c r="BA246" s="3"/>
      <c r="BB246" s="157"/>
    </row>
    <row r="247" s="18" customFormat="true" ht="24.2" hidden="false" customHeight="true" outlineLevel="0" collapsed="false">
      <c r="B247" s="149"/>
      <c r="C247" s="167"/>
      <c r="D247" s="167"/>
      <c r="E247" s="168"/>
      <c r="F247" s="169"/>
      <c r="G247" s="170"/>
      <c r="H247" s="171"/>
      <c r="I247" s="172"/>
      <c r="J247" s="172"/>
      <c r="K247" s="173"/>
      <c r="L247" s="19"/>
      <c r="AG247" s="157"/>
      <c r="AI247" s="157"/>
      <c r="AJ247" s="157"/>
      <c r="AN247" s="3"/>
      <c r="AT247" s="158"/>
      <c r="AU247" s="158"/>
      <c r="AV247" s="158"/>
      <c r="AW247" s="158"/>
      <c r="AX247" s="158"/>
      <c r="AY247" s="3"/>
      <c r="AZ247" s="158"/>
      <c r="BA247" s="3"/>
      <c r="BB247" s="157"/>
    </row>
    <row r="248" s="18" customFormat="true" ht="24.2" hidden="false" customHeight="true" outlineLevel="0" collapsed="false">
      <c r="B248" s="149"/>
      <c r="C248" s="167"/>
      <c r="D248" s="167"/>
      <c r="E248" s="168"/>
      <c r="F248" s="169"/>
      <c r="G248" s="170"/>
      <c r="H248" s="171"/>
      <c r="I248" s="172"/>
      <c r="J248" s="172"/>
      <c r="K248" s="173"/>
      <c r="L248" s="19"/>
      <c r="AG248" s="157"/>
      <c r="AI248" s="157"/>
      <c r="AJ248" s="157"/>
      <c r="AN248" s="3"/>
      <c r="AT248" s="158"/>
      <c r="AU248" s="158"/>
      <c r="AV248" s="158"/>
      <c r="AW248" s="158"/>
      <c r="AX248" s="158"/>
      <c r="AY248" s="3"/>
      <c r="AZ248" s="158"/>
      <c r="BA248" s="3"/>
      <c r="BB248" s="157"/>
    </row>
    <row r="249" s="18" customFormat="true" ht="24.2" hidden="false" customHeight="true" outlineLevel="0" collapsed="false">
      <c r="B249" s="149"/>
      <c r="C249" s="167"/>
      <c r="D249" s="167"/>
      <c r="E249" s="168"/>
      <c r="F249" s="169"/>
      <c r="G249" s="170"/>
      <c r="H249" s="171"/>
      <c r="I249" s="172"/>
      <c r="J249" s="172"/>
      <c r="K249" s="173"/>
      <c r="L249" s="19"/>
      <c r="AG249" s="157"/>
      <c r="AI249" s="157"/>
      <c r="AJ249" s="157"/>
      <c r="AN249" s="3"/>
      <c r="AT249" s="158"/>
      <c r="AU249" s="158"/>
      <c r="AV249" s="158"/>
      <c r="AW249" s="158"/>
      <c r="AX249" s="158"/>
      <c r="AY249" s="3"/>
      <c r="AZ249" s="158"/>
      <c r="BA249" s="3"/>
      <c r="BB249" s="157"/>
    </row>
    <row r="250" s="18" customFormat="true" ht="24.2" hidden="false" customHeight="true" outlineLevel="0" collapsed="false">
      <c r="B250" s="149"/>
      <c r="C250" s="167"/>
      <c r="D250" s="167"/>
      <c r="E250" s="168"/>
      <c r="F250" s="169"/>
      <c r="G250" s="170"/>
      <c r="H250" s="171"/>
      <c r="I250" s="172"/>
      <c r="J250" s="172"/>
      <c r="K250" s="173"/>
      <c r="L250" s="19"/>
      <c r="AG250" s="157"/>
      <c r="AI250" s="157"/>
      <c r="AJ250" s="157"/>
      <c r="AN250" s="3"/>
      <c r="AT250" s="158"/>
      <c r="AU250" s="158"/>
      <c r="AV250" s="158"/>
      <c r="AW250" s="158"/>
      <c r="AX250" s="158"/>
      <c r="AY250" s="3"/>
      <c r="AZ250" s="158"/>
      <c r="BA250" s="3"/>
      <c r="BB250" s="157"/>
    </row>
    <row r="251" s="18" customFormat="true" ht="24.2" hidden="false" customHeight="true" outlineLevel="0" collapsed="false">
      <c r="B251" s="149"/>
      <c r="C251" s="167"/>
      <c r="D251" s="167"/>
      <c r="E251" s="168"/>
      <c r="F251" s="169"/>
      <c r="G251" s="170"/>
      <c r="H251" s="171"/>
      <c r="I251" s="172"/>
      <c r="J251" s="172"/>
      <c r="K251" s="173"/>
      <c r="L251" s="19"/>
      <c r="AG251" s="157"/>
      <c r="AI251" s="157"/>
      <c r="AJ251" s="157"/>
      <c r="AN251" s="3"/>
      <c r="AT251" s="158"/>
      <c r="AU251" s="158"/>
      <c r="AV251" s="158"/>
      <c r="AW251" s="158"/>
      <c r="AX251" s="158"/>
      <c r="AY251" s="3"/>
      <c r="AZ251" s="158"/>
      <c r="BA251" s="3"/>
      <c r="BB251" s="157"/>
    </row>
    <row r="252" s="18" customFormat="true" ht="24.2" hidden="false" customHeight="true" outlineLevel="0" collapsed="false">
      <c r="B252" s="149"/>
      <c r="C252" s="167"/>
      <c r="D252" s="167"/>
      <c r="E252" s="168"/>
      <c r="F252" s="169"/>
      <c r="G252" s="170"/>
      <c r="H252" s="171"/>
      <c r="I252" s="172"/>
      <c r="J252" s="172"/>
      <c r="K252" s="173"/>
      <c r="L252" s="19"/>
      <c r="AG252" s="157"/>
      <c r="AI252" s="157"/>
      <c r="AJ252" s="157"/>
      <c r="AN252" s="3"/>
      <c r="AT252" s="158"/>
      <c r="AU252" s="158"/>
      <c r="AV252" s="158"/>
      <c r="AW252" s="158"/>
      <c r="AX252" s="158"/>
      <c r="AY252" s="3"/>
      <c r="AZ252" s="158"/>
      <c r="BA252" s="3"/>
      <c r="BB252" s="157"/>
    </row>
    <row r="253" s="18" customFormat="true" ht="24.2" hidden="false" customHeight="true" outlineLevel="0" collapsed="false">
      <c r="B253" s="149"/>
      <c r="C253" s="167"/>
      <c r="D253" s="167"/>
      <c r="E253" s="168"/>
      <c r="F253" s="169"/>
      <c r="G253" s="170"/>
      <c r="H253" s="171"/>
      <c r="I253" s="172"/>
      <c r="J253" s="172"/>
      <c r="K253" s="173"/>
      <c r="L253" s="19"/>
      <c r="AG253" s="157"/>
      <c r="AI253" s="157"/>
      <c r="AJ253" s="157"/>
      <c r="AN253" s="3"/>
      <c r="AT253" s="158"/>
      <c r="AU253" s="158"/>
      <c r="AV253" s="158"/>
      <c r="AW253" s="158"/>
      <c r="AX253" s="158"/>
      <c r="AY253" s="3"/>
      <c r="AZ253" s="158"/>
      <c r="BA253" s="3"/>
      <c r="BB253" s="157"/>
    </row>
    <row r="254" s="18" customFormat="true" ht="24.2" hidden="false" customHeight="true" outlineLevel="0" collapsed="false">
      <c r="B254" s="149"/>
      <c r="C254" s="167"/>
      <c r="D254" s="167"/>
      <c r="E254" s="168"/>
      <c r="F254" s="169"/>
      <c r="G254" s="170"/>
      <c r="H254" s="171"/>
      <c r="I254" s="172"/>
      <c r="J254" s="172"/>
      <c r="K254" s="173"/>
      <c r="L254" s="19"/>
      <c r="AG254" s="157"/>
      <c r="AI254" s="157"/>
      <c r="AJ254" s="157"/>
      <c r="AN254" s="3"/>
      <c r="AT254" s="158"/>
      <c r="AU254" s="158"/>
      <c r="AV254" s="158"/>
      <c r="AW254" s="158"/>
      <c r="AX254" s="158"/>
      <c r="AY254" s="3"/>
      <c r="AZ254" s="158"/>
      <c r="BA254" s="3"/>
      <c r="BB254" s="157"/>
    </row>
    <row r="255" s="18" customFormat="true" ht="24.2" hidden="false" customHeight="true" outlineLevel="0" collapsed="false">
      <c r="B255" s="149"/>
      <c r="C255" s="167"/>
      <c r="D255" s="167"/>
      <c r="E255" s="168"/>
      <c r="F255" s="169"/>
      <c r="G255" s="170"/>
      <c r="H255" s="171"/>
      <c r="I255" s="172"/>
      <c r="J255" s="172"/>
      <c r="K255" s="173"/>
      <c r="L255" s="19"/>
      <c r="AG255" s="157"/>
      <c r="AI255" s="157"/>
      <c r="AJ255" s="157"/>
      <c r="AN255" s="3"/>
      <c r="AT255" s="158"/>
      <c r="AU255" s="158"/>
      <c r="AV255" s="158"/>
      <c r="AW255" s="158"/>
      <c r="AX255" s="158"/>
      <c r="AY255" s="3"/>
      <c r="AZ255" s="158"/>
      <c r="BA255" s="3"/>
      <c r="BB255" s="157"/>
    </row>
    <row r="256" s="18" customFormat="true" ht="24.2" hidden="false" customHeight="true" outlineLevel="0" collapsed="false">
      <c r="B256" s="149"/>
      <c r="C256" s="167"/>
      <c r="D256" s="167"/>
      <c r="E256" s="168"/>
      <c r="F256" s="169"/>
      <c r="G256" s="170"/>
      <c r="H256" s="171"/>
      <c r="I256" s="172"/>
      <c r="J256" s="172"/>
      <c r="K256" s="173"/>
      <c r="L256" s="19"/>
      <c r="AG256" s="157"/>
      <c r="AI256" s="157"/>
      <c r="AJ256" s="157"/>
      <c r="AN256" s="3"/>
      <c r="AT256" s="158"/>
      <c r="AU256" s="158"/>
      <c r="AV256" s="158"/>
      <c r="AW256" s="158"/>
      <c r="AX256" s="158"/>
      <c r="AY256" s="3"/>
      <c r="AZ256" s="158"/>
      <c r="BA256" s="3"/>
      <c r="BB256" s="157"/>
    </row>
    <row r="257" s="18" customFormat="true" ht="24.2" hidden="false" customHeight="true" outlineLevel="0" collapsed="false">
      <c r="B257" s="149"/>
      <c r="C257" s="167"/>
      <c r="D257" s="167"/>
      <c r="E257" s="168"/>
      <c r="F257" s="169"/>
      <c r="G257" s="170"/>
      <c r="H257" s="171"/>
      <c r="I257" s="172"/>
      <c r="J257" s="172"/>
      <c r="K257" s="173"/>
      <c r="L257" s="19"/>
      <c r="AG257" s="157"/>
      <c r="AI257" s="157"/>
      <c r="AJ257" s="157"/>
      <c r="AN257" s="3"/>
      <c r="AT257" s="158"/>
      <c r="AU257" s="158"/>
      <c r="AV257" s="158"/>
      <c r="AW257" s="158"/>
      <c r="AX257" s="158"/>
      <c r="AY257" s="3"/>
      <c r="AZ257" s="158"/>
      <c r="BA257" s="3"/>
      <c r="BB257" s="157"/>
    </row>
    <row r="258" s="18" customFormat="true" ht="24.2" hidden="false" customHeight="true" outlineLevel="0" collapsed="false">
      <c r="B258" s="149"/>
      <c r="C258" s="167"/>
      <c r="D258" s="167"/>
      <c r="E258" s="168"/>
      <c r="F258" s="169"/>
      <c r="G258" s="170"/>
      <c r="H258" s="171"/>
      <c r="I258" s="172"/>
      <c r="J258" s="172"/>
      <c r="K258" s="173"/>
      <c r="L258" s="19"/>
      <c r="AG258" s="157"/>
      <c r="AI258" s="157"/>
      <c r="AJ258" s="157"/>
      <c r="AN258" s="3"/>
      <c r="AT258" s="158"/>
      <c r="AU258" s="158"/>
      <c r="AV258" s="158"/>
      <c r="AW258" s="158"/>
      <c r="AX258" s="158"/>
      <c r="AY258" s="3"/>
      <c r="AZ258" s="158"/>
      <c r="BA258" s="3"/>
      <c r="BB258" s="157"/>
    </row>
    <row r="259" s="18" customFormat="true" ht="6.95" hidden="false" customHeight="true" outlineLevel="0" collapsed="false">
      <c r="B259" s="42"/>
      <c r="C259" s="43"/>
      <c r="D259" s="43"/>
      <c r="E259" s="43"/>
      <c r="F259" s="43"/>
      <c r="G259" s="43"/>
      <c r="H259" s="43"/>
      <c r="I259" s="43"/>
      <c r="J259" s="43"/>
      <c r="K259" s="43"/>
      <c r="L259" s="19"/>
    </row>
  </sheetData>
  <autoFilter ref="C135:K240"/>
  <mergeCells count="7">
    <mergeCell ref="E7:H7"/>
    <mergeCell ref="E9:H9"/>
    <mergeCell ref="E27:H27"/>
    <mergeCell ref="E85:H85"/>
    <mergeCell ref="E87:H87"/>
    <mergeCell ref="E126:H126"/>
    <mergeCell ref="E128:H128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2025-03-25T13:09:26Z</dcterms:created>
  <dc:creator>ADMINISTRATOR\Admin</dc:creator>
  <dc:description/>
  <dc:language>sk-SK</dc:language>
  <cp:lastModifiedBy/>
  <cp:lastPrinted>2026-05-04T05:27:50Z</cp:lastPrinted>
  <dcterms:modified xsi:type="dcterms:W3CDTF">2026-05-08T10:03:34Z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